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4"/>
  <workbookPr codeName="ThisWorkbook" defaultThemeVersion="166925"/>
  <mc:AlternateContent xmlns:mc="http://schemas.openxmlformats.org/markup-compatibility/2006">
    <mc:Choice Requires="x15">
      <x15ac:absPath xmlns:x15ac="http://schemas.microsoft.com/office/spreadsheetml/2010/11/ac" url="/Users/olivierdubourdieu/Documents/AG/Traceability &amp; workplace standards/Implementation of Workplace Standards/Audit grid/"/>
    </mc:Choice>
  </mc:AlternateContent>
  <xr:revisionPtr revIDLastSave="0" documentId="13_ncr:1_{78920094-013C-1B4C-8FCF-77A772C48FC8}" xr6:coauthVersionLast="47" xr6:coauthVersionMax="47" xr10:uidLastSave="{00000000-0000-0000-0000-000000000000}"/>
  <bookViews>
    <workbookView xWindow="0" yWindow="460" windowWidth="28800" windowHeight="17540" xr2:uid="{50E78AA8-558C-4541-B3DC-D6A33D4F9A34}"/>
  </bookViews>
  <sheets>
    <sheet name="Introduction" sheetId="1" r:id="rId1"/>
    <sheet name="Audit details" sheetId="2" r:id="rId2"/>
    <sheet name="Findings summary" sheetId="7" r:id="rId3"/>
    <sheet name="Audit grid" sheetId="3" r:id="rId4"/>
    <sheet name="Audit outcomes" sheetId="4" r:id="rId5"/>
    <sheet name="CAP follow up" sheetId="6" r:id="rId6"/>
  </sheets>
  <definedNames>
    <definedName name="_Hlk63972287" localSheetId="3">'Audit grid'!#REF!</definedName>
    <definedName name="_xlnm.Print_Titles" localSheetId="3">'Audit grid'!$9:$10</definedName>
    <definedName name="_xlnm.Print_Titles" localSheetId="4">'Audit outcomes'!$40:$41</definedName>
    <definedName name="_xlnm.Print_Titles" localSheetId="5">'CAP follow up'!$40:$41</definedName>
    <definedName name="_xlnm.Print_Area" localSheetId="1">'Audit details'!$A$1:$T$34</definedName>
    <definedName name="_xlnm.Print_Area" localSheetId="3">'Audit grid'!$A$1:$T$263</definedName>
    <definedName name="_xlnm.Print_Area" localSheetId="4">'Audit outcomes'!$B$1:$Q$112</definedName>
    <definedName name="_xlnm.Print_Area" localSheetId="5">'CAP follow up'!$B$2:$Q$112</definedName>
    <definedName name="_xlnm.Print_Area" localSheetId="2">'Findings summary'!$A$1:$F$29</definedName>
    <definedName name="_xlnm.Print_Area" localSheetId="0">Introduction!$A$1:$T$47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11" i="6" l="1"/>
  <c r="O111" i="6"/>
  <c r="N111" i="6"/>
  <c r="P110" i="6"/>
  <c r="O110" i="6"/>
  <c r="N110" i="6"/>
  <c r="P109" i="6"/>
  <c r="O109" i="6"/>
  <c r="N109" i="6"/>
  <c r="P108" i="6"/>
  <c r="O108" i="6"/>
  <c r="N108" i="6"/>
  <c r="P107" i="6"/>
  <c r="O107" i="6"/>
  <c r="N107" i="6"/>
  <c r="P106" i="6"/>
  <c r="O106" i="6"/>
  <c r="N106" i="6"/>
  <c r="P105" i="6"/>
  <c r="O105" i="6"/>
  <c r="N105" i="6"/>
  <c r="P104" i="6"/>
  <c r="O104" i="6"/>
  <c r="N104" i="6"/>
  <c r="P103" i="6"/>
  <c r="O103" i="6"/>
  <c r="N103" i="6"/>
  <c r="P102" i="6"/>
  <c r="O102" i="6"/>
  <c r="N102" i="6"/>
  <c r="P101" i="6"/>
  <c r="O101" i="6"/>
  <c r="N101" i="6"/>
  <c r="P100" i="6"/>
  <c r="O100" i="6"/>
  <c r="N100" i="6"/>
  <c r="P99" i="6"/>
  <c r="O99" i="6"/>
  <c r="N99" i="6"/>
  <c r="P98" i="6"/>
  <c r="O98" i="6"/>
  <c r="N98" i="6"/>
  <c r="P97" i="6"/>
  <c r="O97" i="6"/>
  <c r="N97" i="6"/>
  <c r="P96" i="6"/>
  <c r="O96" i="6"/>
  <c r="N96" i="6"/>
  <c r="P95" i="6"/>
  <c r="O95" i="6"/>
  <c r="N95" i="6"/>
  <c r="P94" i="6"/>
  <c r="O94" i="6"/>
  <c r="N94" i="6"/>
  <c r="P93" i="6"/>
  <c r="O93" i="6"/>
  <c r="N93" i="6"/>
  <c r="P92" i="6"/>
  <c r="O92" i="6"/>
  <c r="N92" i="6"/>
  <c r="P91" i="6"/>
  <c r="O91" i="6"/>
  <c r="N91" i="6"/>
  <c r="P90" i="6"/>
  <c r="O90" i="6"/>
  <c r="N90" i="6"/>
  <c r="P89" i="6"/>
  <c r="O89" i="6"/>
  <c r="N89" i="6"/>
  <c r="P88" i="6"/>
  <c r="O88" i="6"/>
  <c r="N88" i="6"/>
  <c r="P87" i="6"/>
  <c r="O87" i="6"/>
  <c r="N87" i="6"/>
  <c r="P86" i="6"/>
  <c r="O86" i="6"/>
  <c r="N86" i="6"/>
  <c r="P85" i="6"/>
  <c r="O85" i="6"/>
  <c r="N85" i="6"/>
  <c r="P84" i="6"/>
  <c r="O84" i="6"/>
  <c r="N84" i="6"/>
  <c r="P83" i="6"/>
  <c r="O83" i="6"/>
  <c r="N83" i="6"/>
  <c r="P82" i="6"/>
  <c r="O82" i="6"/>
  <c r="N82" i="6"/>
  <c r="P81" i="6"/>
  <c r="O81" i="6"/>
  <c r="N81" i="6"/>
  <c r="P80" i="6"/>
  <c r="O80" i="6"/>
  <c r="N80" i="6"/>
  <c r="P79" i="6"/>
  <c r="O79" i="6"/>
  <c r="N79" i="6"/>
  <c r="P78" i="6"/>
  <c r="O78" i="6"/>
  <c r="N78" i="6"/>
  <c r="P77" i="6"/>
  <c r="O77" i="6"/>
  <c r="N77" i="6"/>
  <c r="P76" i="6"/>
  <c r="O76" i="6"/>
  <c r="N76" i="6"/>
  <c r="P75" i="6"/>
  <c r="O75" i="6"/>
  <c r="N75" i="6"/>
  <c r="P74" i="6"/>
  <c r="O74" i="6"/>
  <c r="N74" i="6"/>
  <c r="P73" i="6"/>
  <c r="O73" i="6"/>
  <c r="N73" i="6"/>
  <c r="P72" i="6"/>
  <c r="O72" i="6"/>
  <c r="N72" i="6"/>
  <c r="P71" i="6"/>
  <c r="O71" i="6"/>
  <c r="N71" i="6"/>
  <c r="P70" i="6"/>
  <c r="O70" i="6"/>
  <c r="N70" i="6"/>
  <c r="P69" i="6"/>
  <c r="O69" i="6"/>
  <c r="N69" i="6"/>
  <c r="P68" i="6"/>
  <c r="O68" i="6"/>
  <c r="N68" i="6"/>
  <c r="P67" i="6"/>
  <c r="O67" i="6"/>
  <c r="N67" i="6"/>
  <c r="P66" i="6"/>
  <c r="O66" i="6"/>
  <c r="N66" i="6"/>
  <c r="P65" i="6"/>
  <c r="O65" i="6"/>
  <c r="N65" i="6"/>
  <c r="P64" i="6"/>
  <c r="O64" i="6"/>
  <c r="N64" i="6"/>
  <c r="P63" i="6"/>
  <c r="O63" i="6"/>
  <c r="N63" i="6"/>
  <c r="P62" i="6"/>
  <c r="O62" i="6"/>
  <c r="N62" i="6"/>
  <c r="P61" i="6"/>
  <c r="O61" i="6"/>
  <c r="N61" i="6"/>
  <c r="P60" i="6"/>
  <c r="O60" i="6"/>
  <c r="N60" i="6"/>
  <c r="P59" i="6"/>
  <c r="O59" i="6"/>
  <c r="N59" i="6"/>
  <c r="P58" i="6"/>
  <c r="O58" i="6"/>
  <c r="N58" i="6"/>
  <c r="P57" i="6"/>
  <c r="O57" i="6"/>
  <c r="N57" i="6"/>
  <c r="P56" i="6"/>
  <c r="O56" i="6"/>
  <c r="N56" i="6"/>
  <c r="P55" i="6"/>
  <c r="O55" i="6"/>
  <c r="N55" i="6"/>
  <c r="P54" i="6"/>
  <c r="O54" i="6"/>
  <c r="N54" i="6"/>
  <c r="P53" i="6"/>
  <c r="O53" i="6"/>
  <c r="N53" i="6"/>
  <c r="P52" i="6"/>
  <c r="O52" i="6"/>
  <c r="N52" i="6"/>
  <c r="P51" i="6"/>
  <c r="O51" i="6"/>
  <c r="N51" i="6"/>
  <c r="P50" i="6"/>
  <c r="O50" i="6"/>
  <c r="N50" i="6"/>
  <c r="P49" i="6"/>
  <c r="O49" i="6"/>
  <c r="N49" i="6"/>
  <c r="P48" i="6"/>
  <c r="O48" i="6"/>
  <c r="N48" i="6"/>
  <c r="P47" i="6"/>
  <c r="O47" i="6"/>
  <c r="N47" i="6"/>
  <c r="P46" i="6"/>
  <c r="O46" i="6"/>
  <c r="N46" i="6"/>
  <c r="P45" i="6"/>
  <c r="O45" i="6"/>
  <c r="N45" i="6"/>
  <c r="P44" i="6"/>
  <c r="O44" i="6"/>
  <c r="N44" i="6"/>
  <c r="P43" i="6"/>
  <c r="O43" i="6"/>
  <c r="N43" i="6"/>
  <c r="P42" i="6"/>
  <c r="O42" i="6"/>
  <c r="N42" i="6"/>
  <c r="M111" i="6"/>
  <c r="L111" i="6"/>
  <c r="K111" i="6"/>
  <c r="M110" i="6"/>
  <c r="L110" i="6"/>
  <c r="K110" i="6"/>
  <c r="M109" i="6"/>
  <c r="L109" i="6"/>
  <c r="K109" i="6"/>
  <c r="M108" i="6"/>
  <c r="L108" i="6"/>
  <c r="K108" i="6"/>
  <c r="M107" i="6"/>
  <c r="L107" i="6"/>
  <c r="K107" i="6"/>
  <c r="M106" i="6"/>
  <c r="L106" i="6"/>
  <c r="K106" i="6"/>
  <c r="M105" i="6"/>
  <c r="L105" i="6"/>
  <c r="K105" i="6"/>
  <c r="M104" i="6"/>
  <c r="L104" i="6"/>
  <c r="K104" i="6"/>
  <c r="M103" i="6"/>
  <c r="L103" i="6"/>
  <c r="K103" i="6"/>
  <c r="M102" i="6"/>
  <c r="L102" i="6"/>
  <c r="K102" i="6"/>
  <c r="M101" i="6"/>
  <c r="L101" i="6"/>
  <c r="K101" i="6"/>
  <c r="M100" i="6"/>
  <c r="L100" i="6"/>
  <c r="K100" i="6"/>
  <c r="M99" i="6"/>
  <c r="L99" i="6"/>
  <c r="K99" i="6"/>
  <c r="M98" i="6"/>
  <c r="L98" i="6"/>
  <c r="K98" i="6"/>
  <c r="M97" i="6"/>
  <c r="L97" i="6"/>
  <c r="K97" i="6"/>
  <c r="M96" i="6"/>
  <c r="L96" i="6"/>
  <c r="K96" i="6"/>
  <c r="M95" i="6"/>
  <c r="L95" i="6"/>
  <c r="K95" i="6"/>
  <c r="M94" i="6"/>
  <c r="L94" i="6"/>
  <c r="K94" i="6"/>
  <c r="M93" i="6"/>
  <c r="L93" i="6"/>
  <c r="K93" i="6"/>
  <c r="M92" i="6"/>
  <c r="L92" i="6"/>
  <c r="K92" i="6"/>
  <c r="M91" i="6"/>
  <c r="L91" i="6"/>
  <c r="K91" i="6"/>
  <c r="M90" i="6"/>
  <c r="L90" i="6"/>
  <c r="K90" i="6"/>
  <c r="M89" i="6"/>
  <c r="L89" i="6"/>
  <c r="K89" i="6"/>
  <c r="M88" i="6"/>
  <c r="L88" i="6"/>
  <c r="K88" i="6"/>
  <c r="M87" i="6"/>
  <c r="L87" i="6"/>
  <c r="K87" i="6"/>
  <c r="M86" i="6"/>
  <c r="L86" i="6"/>
  <c r="K86" i="6"/>
  <c r="M85" i="6"/>
  <c r="L85" i="6"/>
  <c r="K85" i="6"/>
  <c r="M84" i="6"/>
  <c r="L84" i="6"/>
  <c r="K84" i="6"/>
  <c r="M83" i="6"/>
  <c r="L83" i="6"/>
  <c r="K83" i="6"/>
  <c r="M82" i="6"/>
  <c r="L82" i="6"/>
  <c r="K82" i="6"/>
  <c r="M81" i="6"/>
  <c r="L81" i="6"/>
  <c r="K81" i="6"/>
  <c r="M80" i="6"/>
  <c r="L80" i="6"/>
  <c r="K80" i="6"/>
  <c r="M79" i="6"/>
  <c r="L79" i="6"/>
  <c r="K79" i="6"/>
  <c r="M78" i="6"/>
  <c r="L78" i="6"/>
  <c r="K78" i="6"/>
  <c r="M77" i="6"/>
  <c r="L77" i="6"/>
  <c r="K77" i="6"/>
  <c r="M76" i="6"/>
  <c r="L76" i="6"/>
  <c r="K76" i="6"/>
  <c r="M75" i="6"/>
  <c r="L75" i="6"/>
  <c r="K75" i="6"/>
  <c r="M74" i="6"/>
  <c r="L74" i="6"/>
  <c r="K74" i="6"/>
  <c r="M73" i="6"/>
  <c r="L73" i="6"/>
  <c r="K73" i="6"/>
  <c r="M72" i="6"/>
  <c r="L72" i="6"/>
  <c r="K72" i="6"/>
  <c r="M71" i="6"/>
  <c r="L71" i="6"/>
  <c r="K71" i="6"/>
  <c r="M70" i="6"/>
  <c r="L70" i="6"/>
  <c r="K70" i="6"/>
  <c r="M69" i="6"/>
  <c r="L69" i="6"/>
  <c r="K69" i="6"/>
  <c r="M68" i="6"/>
  <c r="L68" i="6"/>
  <c r="K68" i="6"/>
  <c r="M67" i="6"/>
  <c r="L67" i="6"/>
  <c r="K67" i="6"/>
  <c r="M66" i="6"/>
  <c r="L66" i="6"/>
  <c r="K66" i="6"/>
  <c r="M65" i="6"/>
  <c r="L65" i="6"/>
  <c r="K65" i="6"/>
  <c r="M64" i="6"/>
  <c r="L64" i="6"/>
  <c r="K64" i="6"/>
  <c r="M63" i="6"/>
  <c r="L63" i="6"/>
  <c r="K63" i="6"/>
  <c r="M62" i="6"/>
  <c r="L62" i="6"/>
  <c r="K62" i="6"/>
  <c r="M61" i="6"/>
  <c r="L61" i="6"/>
  <c r="K61" i="6"/>
  <c r="M60" i="6"/>
  <c r="L60" i="6"/>
  <c r="K60" i="6"/>
  <c r="M59" i="6"/>
  <c r="L59" i="6"/>
  <c r="K59" i="6"/>
  <c r="M58" i="6"/>
  <c r="L58" i="6"/>
  <c r="K58" i="6"/>
  <c r="M57" i="6"/>
  <c r="L57" i="6"/>
  <c r="K57" i="6"/>
  <c r="M56" i="6"/>
  <c r="L56" i="6"/>
  <c r="K56" i="6"/>
  <c r="M55" i="6"/>
  <c r="L55" i="6"/>
  <c r="K55" i="6"/>
  <c r="M54" i="6"/>
  <c r="L54" i="6"/>
  <c r="K54" i="6"/>
  <c r="M53" i="6"/>
  <c r="L53" i="6"/>
  <c r="K53" i="6"/>
  <c r="M52" i="6"/>
  <c r="L52" i="6"/>
  <c r="K52" i="6"/>
  <c r="M51" i="6"/>
  <c r="L51" i="6"/>
  <c r="K51" i="6"/>
  <c r="M50" i="6"/>
  <c r="L50" i="6"/>
  <c r="K50" i="6"/>
  <c r="M49" i="6"/>
  <c r="L49" i="6"/>
  <c r="K49" i="6"/>
  <c r="M48" i="6"/>
  <c r="L48" i="6"/>
  <c r="K48" i="6"/>
  <c r="M47" i="6"/>
  <c r="L47" i="6"/>
  <c r="K47" i="6"/>
  <c r="M46" i="6"/>
  <c r="L46" i="6"/>
  <c r="K46" i="6"/>
  <c r="M45" i="6"/>
  <c r="L45" i="6"/>
  <c r="K45" i="6"/>
  <c r="M44" i="6"/>
  <c r="L44" i="6"/>
  <c r="K44" i="6"/>
  <c r="M43" i="6"/>
  <c r="L43" i="6"/>
  <c r="K43" i="6"/>
  <c r="M42" i="6"/>
  <c r="L42" i="6"/>
  <c r="K42" i="6"/>
  <c r="J111" i="6"/>
  <c r="I111" i="6"/>
  <c r="H111" i="6"/>
  <c r="J110" i="6"/>
  <c r="I110" i="6"/>
  <c r="H110" i="6"/>
  <c r="J109" i="6"/>
  <c r="I109" i="6"/>
  <c r="H109" i="6"/>
  <c r="J108" i="6"/>
  <c r="I108" i="6"/>
  <c r="H108" i="6"/>
  <c r="J107" i="6"/>
  <c r="I107" i="6"/>
  <c r="H107" i="6"/>
  <c r="J106" i="6"/>
  <c r="I106" i="6"/>
  <c r="H106" i="6"/>
  <c r="J105" i="6"/>
  <c r="I105" i="6"/>
  <c r="H105" i="6"/>
  <c r="J104" i="6"/>
  <c r="I104" i="6"/>
  <c r="H104" i="6"/>
  <c r="J103" i="6"/>
  <c r="I103" i="6"/>
  <c r="H103" i="6"/>
  <c r="J102" i="6"/>
  <c r="I102" i="6"/>
  <c r="H102" i="6"/>
  <c r="J101" i="6"/>
  <c r="I101" i="6"/>
  <c r="H101" i="6"/>
  <c r="J100" i="6"/>
  <c r="I100" i="6"/>
  <c r="H100" i="6"/>
  <c r="J99" i="6"/>
  <c r="I99" i="6"/>
  <c r="H99" i="6"/>
  <c r="J98" i="6"/>
  <c r="I98" i="6"/>
  <c r="H98" i="6"/>
  <c r="J97" i="6"/>
  <c r="I97" i="6"/>
  <c r="H97" i="6"/>
  <c r="J96" i="6"/>
  <c r="I96" i="6"/>
  <c r="H96" i="6"/>
  <c r="J95" i="6"/>
  <c r="I95" i="6"/>
  <c r="H95" i="6"/>
  <c r="J94" i="6"/>
  <c r="I94" i="6"/>
  <c r="H94" i="6"/>
  <c r="J93" i="6"/>
  <c r="I93" i="6"/>
  <c r="H93" i="6"/>
  <c r="J92" i="6"/>
  <c r="I92" i="6"/>
  <c r="H92" i="6"/>
  <c r="J91" i="6"/>
  <c r="I91" i="6"/>
  <c r="H91" i="6"/>
  <c r="J90" i="6"/>
  <c r="I90" i="6"/>
  <c r="H90" i="6"/>
  <c r="J89" i="6"/>
  <c r="I89" i="6"/>
  <c r="H89" i="6"/>
  <c r="J88" i="6"/>
  <c r="I88" i="6"/>
  <c r="H88" i="6"/>
  <c r="J87" i="6"/>
  <c r="I87" i="6"/>
  <c r="H87" i="6"/>
  <c r="J86" i="6"/>
  <c r="I86" i="6"/>
  <c r="H86" i="6"/>
  <c r="J85" i="6"/>
  <c r="I85" i="6"/>
  <c r="H85" i="6"/>
  <c r="J84" i="6"/>
  <c r="I84" i="6"/>
  <c r="H84" i="6"/>
  <c r="J83" i="6"/>
  <c r="I83" i="6"/>
  <c r="H83" i="6"/>
  <c r="J82" i="6"/>
  <c r="I82" i="6"/>
  <c r="H82" i="6"/>
  <c r="J81" i="6"/>
  <c r="I81" i="6"/>
  <c r="H81" i="6"/>
  <c r="J80" i="6"/>
  <c r="I80" i="6"/>
  <c r="H80" i="6"/>
  <c r="J79" i="6"/>
  <c r="I79" i="6"/>
  <c r="H79" i="6"/>
  <c r="J78" i="6"/>
  <c r="I78" i="6"/>
  <c r="H78" i="6"/>
  <c r="J77" i="6"/>
  <c r="I77" i="6"/>
  <c r="H77" i="6"/>
  <c r="J76" i="6"/>
  <c r="I76" i="6"/>
  <c r="H76" i="6"/>
  <c r="J75" i="6"/>
  <c r="I75" i="6"/>
  <c r="H75" i="6"/>
  <c r="J74" i="6"/>
  <c r="I74" i="6"/>
  <c r="H74" i="6"/>
  <c r="J73" i="6"/>
  <c r="I73" i="6"/>
  <c r="H73" i="6"/>
  <c r="J72" i="6"/>
  <c r="I72" i="6"/>
  <c r="H72" i="6"/>
  <c r="J71" i="6"/>
  <c r="I71" i="6"/>
  <c r="H71" i="6"/>
  <c r="J70" i="6"/>
  <c r="I70" i="6"/>
  <c r="H70" i="6"/>
  <c r="J69" i="6"/>
  <c r="I69" i="6"/>
  <c r="H69" i="6"/>
  <c r="J68" i="6"/>
  <c r="I68" i="6"/>
  <c r="H68" i="6"/>
  <c r="J67" i="6"/>
  <c r="I67" i="6"/>
  <c r="H67" i="6"/>
  <c r="J66" i="6"/>
  <c r="I66" i="6"/>
  <c r="H66" i="6"/>
  <c r="J65" i="6"/>
  <c r="I65" i="6"/>
  <c r="H65" i="6"/>
  <c r="J64" i="6"/>
  <c r="I64" i="6"/>
  <c r="H64" i="6"/>
  <c r="J63" i="6"/>
  <c r="I63" i="6"/>
  <c r="H63" i="6"/>
  <c r="J62" i="6"/>
  <c r="I62" i="6"/>
  <c r="H62" i="6"/>
  <c r="J61" i="6"/>
  <c r="I61" i="6"/>
  <c r="H61" i="6"/>
  <c r="J60" i="6"/>
  <c r="I60" i="6"/>
  <c r="H60" i="6"/>
  <c r="J59" i="6"/>
  <c r="I59" i="6"/>
  <c r="H59" i="6"/>
  <c r="J58" i="6"/>
  <c r="I58" i="6"/>
  <c r="H58" i="6"/>
  <c r="J57" i="6"/>
  <c r="I57" i="6"/>
  <c r="H57" i="6"/>
  <c r="J56" i="6"/>
  <c r="I56" i="6"/>
  <c r="H56" i="6"/>
  <c r="J55" i="6"/>
  <c r="I55" i="6"/>
  <c r="H55" i="6"/>
  <c r="J54" i="6"/>
  <c r="I54" i="6"/>
  <c r="H54" i="6"/>
  <c r="J53" i="6"/>
  <c r="I53" i="6"/>
  <c r="H53" i="6"/>
  <c r="J52" i="6"/>
  <c r="I52" i="6"/>
  <c r="H52" i="6"/>
  <c r="J51" i="6"/>
  <c r="I51" i="6"/>
  <c r="H51" i="6"/>
  <c r="J50" i="6"/>
  <c r="I50" i="6"/>
  <c r="H50" i="6"/>
  <c r="J49" i="6"/>
  <c r="I49" i="6"/>
  <c r="H49" i="6"/>
  <c r="J48" i="6"/>
  <c r="I48" i="6"/>
  <c r="H48" i="6"/>
  <c r="J47" i="6"/>
  <c r="I47" i="6"/>
  <c r="H47" i="6"/>
  <c r="J46" i="6"/>
  <c r="I46" i="6"/>
  <c r="H46" i="6"/>
  <c r="J45" i="6"/>
  <c r="I45" i="6"/>
  <c r="H45" i="6"/>
  <c r="J44" i="6"/>
  <c r="I44" i="6"/>
  <c r="H44" i="6"/>
  <c r="J43" i="6"/>
  <c r="I43" i="6"/>
  <c r="H43" i="6"/>
  <c r="J42" i="6"/>
  <c r="I42" i="6"/>
  <c r="H42" i="6"/>
  <c r="P11" i="3"/>
  <c r="J34" i="6"/>
  <c r="J35" i="6"/>
  <c r="J36" i="6"/>
  <c r="J37" i="6"/>
  <c r="I34" i="6"/>
  <c r="I35" i="6"/>
  <c r="I36" i="6"/>
  <c r="I37" i="6"/>
  <c r="H34" i="6"/>
  <c r="H35" i="6"/>
  <c r="H36" i="6"/>
  <c r="H37" i="6"/>
  <c r="G34" i="6"/>
  <c r="G35" i="6"/>
  <c r="G36" i="6"/>
  <c r="G37" i="6"/>
  <c r="F34" i="6"/>
  <c r="F35" i="6"/>
  <c r="F36" i="6"/>
  <c r="F37" i="6"/>
  <c r="E34" i="6"/>
  <c r="E35" i="6"/>
  <c r="E36" i="6"/>
  <c r="E37" i="6"/>
  <c r="H30" i="6"/>
  <c r="P12" i="3"/>
  <c r="P13" i="3"/>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72" i="3"/>
  <c r="P73" i="3"/>
  <c r="P74" i="3"/>
  <c r="P75" i="3"/>
  <c r="P76" i="3"/>
  <c r="P77" i="3"/>
  <c r="P78" i="3"/>
  <c r="P79" i="3"/>
  <c r="P80" i="3"/>
  <c r="P81" i="3"/>
  <c r="P82" i="3"/>
  <c r="P83" i="3"/>
  <c r="P84" i="3"/>
  <c r="P85" i="3"/>
  <c r="P86" i="3"/>
  <c r="P87" i="3"/>
  <c r="P88" i="3"/>
  <c r="P89" i="3"/>
  <c r="P90" i="3"/>
  <c r="P91" i="3"/>
  <c r="P92" i="3"/>
  <c r="P93" i="3"/>
  <c r="P94" i="3"/>
  <c r="P95" i="3"/>
  <c r="P96" i="3"/>
  <c r="P97" i="3"/>
  <c r="P98" i="3"/>
  <c r="P99" i="3"/>
  <c r="P100" i="3"/>
  <c r="P101" i="3"/>
  <c r="P102" i="3"/>
  <c r="P103" i="3"/>
  <c r="P104" i="3"/>
  <c r="P105" i="3"/>
  <c r="P106" i="3"/>
  <c r="P107" i="3"/>
  <c r="P108" i="3"/>
  <c r="P109" i="3"/>
  <c r="P110" i="3"/>
  <c r="P111" i="3"/>
  <c r="P112" i="3"/>
  <c r="P113" i="3"/>
  <c r="P114" i="3"/>
  <c r="P115" i="3"/>
  <c r="P116" i="3"/>
  <c r="P117" i="3"/>
  <c r="P118" i="3"/>
  <c r="P119" i="3"/>
  <c r="P120" i="3"/>
  <c r="P121" i="3"/>
  <c r="P122" i="3"/>
  <c r="P123" i="3"/>
  <c r="P124" i="3"/>
  <c r="P125" i="3"/>
  <c r="P126" i="3"/>
  <c r="P127" i="3"/>
  <c r="P128" i="3"/>
  <c r="P129" i="3"/>
  <c r="P130" i="3"/>
  <c r="P131" i="3"/>
  <c r="P132" i="3"/>
  <c r="P133" i="3"/>
  <c r="P134" i="3"/>
  <c r="P135" i="3"/>
  <c r="P136" i="3"/>
  <c r="P137" i="3"/>
  <c r="P138" i="3"/>
  <c r="P139" i="3"/>
  <c r="P140" i="3"/>
  <c r="P141" i="3"/>
  <c r="P142" i="3"/>
  <c r="P143" i="3"/>
  <c r="P144" i="3"/>
  <c r="P145" i="3"/>
  <c r="P146" i="3"/>
  <c r="P147" i="3"/>
  <c r="P148" i="3"/>
  <c r="P149" i="3"/>
  <c r="P150" i="3"/>
  <c r="P151" i="3"/>
  <c r="P152" i="3"/>
  <c r="P153" i="3"/>
  <c r="P154" i="3"/>
  <c r="P155" i="3"/>
  <c r="P156" i="3"/>
  <c r="P157" i="3"/>
  <c r="P158" i="3"/>
  <c r="P159" i="3"/>
  <c r="P160" i="3"/>
  <c r="P161" i="3"/>
  <c r="P162" i="3"/>
  <c r="P163" i="3"/>
  <c r="P164" i="3"/>
  <c r="P165" i="3"/>
  <c r="P166" i="3"/>
  <c r="P167" i="3"/>
  <c r="P168" i="3"/>
  <c r="P169" i="3"/>
  <c r="P170" i="3"/>
  <c r="P171" i="3"/>
  <c r="P172" i="3"/>
  <c r="P173" i="3"/>
  <c r="P174" i="3"/>
  <c r="P175" i="3"/>
  <c r="P176" i="3"/>
  <c r="P177" i="3"/>
  <c r="P178" i="3"/>
  <c r="P179" i="3"/>
  <c r="P180" i="3"/>
  <c r="P181" i="3"/>
  <c r="P182" i="3"/>
  <c r="P183" i="3"/>
  <c r="P184" i="3"/>
  <c r="P185" i="3"/>
  <c r="P186" i="3"/>
  <c r="P187" i="3"/>
  <c r="P188" i="3"/>
  <c r="P189" i="3"/>
  <c r="P190" i="3"/>
  <c r="P191" i="3"/>
  <c r="P192" i="3"/>
  <c r="P193" i="3"/>
  <c r="P194" i="3"/>
  <c r="P195" i="3"/>
  <c r="P196" i="3"/>
  <c r="P197" i="3"/>
  <c r="P198" i="3"/>
  <c r="P199" i="3"/>
  <c r="P200" i="3"/>
  <c r="P201" i="3"/>
  <c r="P202" i="3"/>
  <c r="P203" i="3"/>
  <c r="P204" i="3"/>
  <c r="P205" i="3"/>
  <c r="P206" i="3"/>
  <c r="P207" i="3"/>
  <c r="P208" i="3"/>
  <c r="P209" i="3"/>
  <c r="P210" i="3"/>
  <c r="P211" i="3"/>
  <c r="P212" i="3"/>
  <c r="P213" i="3"/>
  <c r="P214" i="3"/>
  <c r="P215" i="3"/>
  <c r="P216" i="3"/>
  <c r="P217" i="3"/>
  <c r="P218" i="3"/>
  <c r="P219" i="3"/>
  <c r="P220" i="3"/>
  <c r="P221" i="3"/>
  <c r="P222" i="3"/>
  <c r="P223" i="3"/>
  <c r="P224" i="3"/>
  <c r="P225" i="3"/>
  <c r="P226" i="3"/>
  <c r="P227" i="3"/>
  <c r="P228" i="3"/>
  <c r="P229" i="3"/>
  <c r="P230" i="3"/>
  <c r="P231" i="3"/>
  <c r="P232" i="3"/>
  <c r="P233" i="3"/>
  <c r="P234" i="3"/>
  <c r="P235" i="3"/>
  <c r="P236" i="3"/>
  <c r="P237" i="3"/>
  <c r="P238" i="3"/>
  <c r="P239" i="3"/>
  <c r="P240" i="3"/>
  <c r="P241" i="3"/>
  <c r="P242" i="3"/>
  <c r="P243" i="3"/>
  <c r="P244" i="3"/>
  <c r="P245" i="3"/>
  <c r="P246" i="3"/>
  <c r="P247" i="3"/>
  <c r="P248" i="3"/>
  <c r="P249" i="3"/>
  <c r="P250" i="3"/>
  <c r="P251" i="3"/>
  <c r="P252" i="3"/>
  <c r="P253" i="3"/>
  <c r="P254" i="3"/>
  <c r="P255" i="3"/>
  <c r="P256" i="3"/>
  <c r="P257" i="3"/>
  <c r="P258" i="3"/>
  <c r="P259" i="3"/>
  <c r="P260" i="3"/>
  <c r="P261" i="3"/>
  <c r="P262" i="3"/>
  <c r="F27" i="6"/>
  <c r="F28" i="6"/>
  <c r="F29" i="6"/>
  <c r="F30" i="6"/>
  <c r="G27" i="4"/>
  <c r="G28" i="4"/>
  <c r="G29" i="4"/>
  <c r="G30" i="4"/>
  <c r="F27" i="4"/>
  <c r="F28" i="4"/>
  <c r="F29" i="4"/>
  <c r="F30" i="4"/>
  <c r="E27" i="4"/>
  <c r="E28" i="4"/>
  <c r="E29" i="4"/>
  <c r="E30" i="4"/>
  <c r="G27" i="6"/>
  <c r="G28" i="6"/>
  <c r="G29" i="6"/>
  <c r="G30" i="6"/>
  <c r="E27" i="6"/>
  <c r="E28" i="6"/>
  <c r="E29" i="6"/>
  <c r="E30" i="6"/>
  <c r="G20" i="6"/>
  <c r="G21" i="6"/>
  <c r="G22" i="6"/>
  <c r="G23" i="6"/>
  <c r="F20" i="6"/>
  <c r="F21" i="6"/>
  <c r="F22" i="6"/>
  <c r="F23" i="6"/>
  <c r="E20" i="6"/>
  <c r="E21" i="6"/>
  <c r="E22" i="6"/>
  <c r="E23" i="6"/>
  <c r="G34" i="4"/>
  <c r="G35" i="4"/>
  <c r="G36" i="4"/>
  <c r="G37" i="4"/>
  <c r="G16" i="6" s="1"/>
  <c r="F34" i="4"/>
  <c r="F13" i="6" s="1"/>
  <c r="F35" i="4"/>
  <c r="F14" i="6" s="1"/>
  <c r="F36" i="4"/>
  <c r="F15" i="6" s="1"/>
  <c r="F37" i="4"/>
  <c r="F16" i="6" s="1"/>
  <c r="E34" i="4"/>
  <c r="E13" i="6" s="1"/>
  <c r="E35" i="4"/>
  <c r="E14" i="6" s="1"/>
  <c r="E36" i="4"/>
  <c r="E15" i="6" s="1"/>
  <c r="E37" i="4"/>
  <c r="E16" i="6" s="1"/>
  <c r="G20" i="4"/>
  <c r="G21" i="4"/>
  <c r="G22" i="4"/>
  <c r="G23" i="4"/>
  <c r="F20" i="4"/>
  <c r="C11" i="7" s="1"/>
  <c r="F21" i="4"/>
  <c r="F22" i="4"/>
  <c r="F23" i="4"/>
  <c r="E20" i="4"/>
  <c r="E21" i="4"/>
  <c r="E22" i="4"/>
  <c r="E23" i="4"/>
  <c r="G111" i="6"/>
  <c r="F111" i="6"/>
  <c r="E111" i="6"/>
  <c r="G110" i="6"/>
  <c r="F110" i="6"/>
  <c r="E110" i="6"/>
  <c r="G109" i="6"/>
  <c r="F109" i="6"/>
  <c r="E109" i="6"/>
  <c r="G108" i="6"/>
  <c r="F108" i="6"/>
  <c r="E108" i="6"/>
  <c r="G107" i="6"/>
  <c r="F107" i="6"/>
  <c r="E107" i="6"/>
  <c r="G106" i="6"/>
  <c r="F106" i="6"/>
  <c r="E106" i="6"/>
  <c r="G105" i="6"/>
  <c r="F105" i="6"/>
  <c r="E105" i="6"/>
  <c r="G104" i="6"/>
  <c r="F104" i="6"/>
  <c r="E104" i="6"/>
  <c r="G103" i="6"/>
  <c r="F103" i="6"/>
  <c r="E103" i="6"/>
  <c r="G102" i="6"/>
  <c r="F102" i="6"/>
  <c r="E102" i="6"/>
  <c r="G101" i="6"/>
  <c r="F101" i="6"/>
  <c r="E101" i="6"/>
  <c r="G100" i="6"/>
  <c r="F100" i="6"/>
  <c r="E100" i="6"/>
  <c r="G99" i="6"/>
  <c r="F99" i="6"/>
  <c r="E99" i="6"/>
  <c r="G98" i="6"/>
  <c r="F98" i="6"/>
  <c r="E98" i="6"/>
  <c r="G97" i="6"/>
  <c r="F97" i="6"/>
  <c r="E97" i="6"/>
  <c r="G96" i="6"/>
  <c r="F96" i="6"/>
  <c r="E96" i="6"/>
  <c r="G95" i="6"/>
  <c r="F95" i="6"/>
  <c r="E95" i="6"/>
  <c r="G94" i="6"/>
  <c r="F94" i="6"/>
  <c r="E94" i="6"/>
  <c r="G93" i="6"/>
  <c r="F93" i="6"/>
  <c r="E93" i="6"/>
  <c r="G92" i="6"/>
  <c r="F92" i="6"/>
  <c r="E92" i="6"/>
  <c r="G91" i="6"/>
  <c r="F91" i="6"/>
  <c r="E91" i="6"/>
  <c r="G90" i="6"/>
  <c r="F90" i="6"/>
  <c r="E90" i="6"/>
  <c r="G89" i="6"/>
  <c r="F89" i="6"/>
  <c r="E89" i="6"/>
  <c r="G88" i="6"/>
  <c r="F88" i="6"/>
  <c r="E88" i="6"/>
  <c r="G87" i="6"/>
  <c r="F87" i="6"/>
  <c r="E87" i="6"/>
  <c r="G86" i="6"/>
  <c r="F86" i="6"/>
  <c r="E86" i="6"/>
  <c r="G85" i="6"/>
  <c r="F85" i="6"/>
  <c r="E85" i="6"/>
  <c r="G84" i="6"/>
  <c r="F84" i="6"/>
  <c r="E84" i="6"/>
  <c r="G83" i="6"/>
  <c r="F83" i="6"/>
  <c r="E83" i="6"/>
  <c r="G82" i="6"/>
  <c r="F82" i="6"/>
  <c r="E82" i="6"/>
  <c r="G81" i="6"/>
  <c r="F81" i="6"/>
  <c r="E81" i="6"/>
  <c r="G80" i="6"/>
  <c r="F80" i="6"/>
  <c r="E80" i="6"/>
  <c r="G79" i="6"/>
  <c r="F79" i="6"/>
  <c r="E79" i="6"/>
  <c r="G78" i="6"/>
  <c r="F78" i="6"/>
  <c r="E78" i="6"/>
  <c r="G77" i="6"/>
  <c r="F77" i="6"/>
  <c r="E77" i="6"/>
  <c r="G76" i="6"/>
  <c r="F76" i="6"/>
  <c r="E76" i="6"/>
  <c r="G75" i="6"/>
  <c r="F75" i="6"/>
  <c r="E75" i="6"/>
  <c r="G74" i="6"/>
  <c r="F74" i="6"/>
  <c r="E74" i="6"/>
  <c r="G73" i="6"/>
  <c r="F73" i="6"/>
  <c r="E73" i="6"/>
  <c r="G72" i="6"/>
  <c r="F72" i="6"/>
  <c r="E72" i="6"/>
  <c r="G71" i="6"/>
  <c r="F71" i="6"/>
  <c r="E71" i="6"/>
  <c r="G70" i="6"/>
  <c r="F70" i="6"/>
  <c r="E70" i="6"/>
  <c r="G69" i="6"/>
  <c r="F69" i="6"/>
  <c r="E69" i="6"/>
  <c r="G68" i="6"/>
  <c r="F68" i="6"/>
  <c r="E68" i="6"/>
  <c r="G67" i="6"/>
  <c r="F67" i="6"/>
  <c r="E67" i="6"/>
  <c r="G66" i="6"/>
  <c r="F66" i="6"/>
  <c r="E66" i="6"/>
  <c r="G65" i="6"/>
  <c r="F65" i="6"/>
  <c r="E65" i="6"/>
  <c r="G64" i="6"/>
  <c r="F64" i="6"/>
  <c r="E64" i="6"/>
  <c r="G63" i="6"/>
  <c r="F63" i="6"/>
  <c r="E63" i="6"/>
  <c r="G62" i="6"/>
  <c r="F62" i="6"/>
  <c r="E62" i="6"/>
  <c r="G61" i="6"/>
  <c r="F61" i="6"/>
  <c r="E61" i="6"/>
  <c r="G60" i="6"/>
  <c r="F60" i="6"/>
  <c r="E60" i="6"/>
  <c r="G59" i="6"/>
  <c r="F59" i="6"/>
  <c r="E59" i="6"/>
  <c r="G58" i="6"/>
  <c r="F58" i="6"/>
  <c r="E58" i="6"/>
  <c r="G57" i="6"/>
  <c r="F57" i="6"/>
  <c r="E57" i="6"/>
  <c r="G56" i="6"/>
  <c r="F56" i="6"/>
  <c r="E56" i="6"/>
  <c r="G55" i="6"/>
  <c r="F55" i="6"/>
  <c r="E55" i="6"/>
  <c r="G54" i="6"/>
  <c r="F54" i="6"/>
  <c r="E54" i="6"/>
  <c r="G53" i="6"/>
  <c r="F53" i="6"/>
  <c r="E53" i="6"/>
  <c r="G52" i="6"/>
  <c r="F52" i="6"/>
  <c r="E52" i="6"/>
  <c r="G51" i="6"/>
  <c r="F51" i="6"/>
  <c r="E51" i="6"/>
  <c r="G50" i="6"/>
  <c r="F50" i="6"/>
  <c r="E50" i="6"/>
  <c r="G49" i="6"/>
  <c r="F49" i="6"/>
  <c r="E49" i="6"/>
  <c r="G48" i="6"/>
  <c r="F48" i="6"/>
  <c r="E48" i="6"/>
  <c r="G47" i="6"/>
  <c r="F47" i="6"/>
  <c r="E47" i="6"/>
  <c r="G46" i="6"/>
  <c r="F46" i="6"/>
  <c r="E46" i="6"/>
  <c r="G45" i="6"/>
  <c r="F45" i="6"/>
  <c r="E45" i="6"/>
  <c r="G44" i="6"/>
  <c r="F44" i="6"/>
  <c r="E44" i="6"/>
  <c r="G43" i="6"/>
  <c r="F43" i="6"/>
  <c r="E43" i="6"/>
  <c r="G42" i="6"/>
  <c r="F42" i="6"/>
  <c r="E42" i="6"/>
  <c r="I42" i="4"/>
  <c r="J42" i="4"/>
  <c r="H43" i="4"/>
  <c r="I43" i="4"/>
  <c r="J43" i="4"/>
  <c r="K43" i="4"/>
  <c r="L43" i="4"/>
  <c r="M43" i="4"/>
  <c r="N43" i="4"/>
  <c r="O43" i="4"/>
  <c r="P43" i="4"/>
  <c r="H44" i="4"/>
  <c r="I44" i="4"/>
  <c r="J44" i="4"/>
  <c r="K44" i="4"/>
  <c r="L44" i="4"/>
  <c r="M44" i="4"/>
  <c r="N44" i="4"/>
  <c r="O44" i="4"/>
  <c r="P44" i="4"/>
  <c r="H45" i="4"/>
  <c r="I45" i="4"/>
  <c r="J45" i="4"/>
  <c r="K45" i="4"/>
  <c r="L45" i="4"/>
  <c r="M45" i="4"/>
  <c r="N45" i="4"/>
  <c r="O45" i="4"/>
  <c r="P45" i="4"/>
  <c r="H46" i="4"/>
  <c r="I46" i="4"/>
  <c r="J46" i="4"/>
  <c r="K46" i="4"/>
  <c r="L46" i="4"/>
  <c r="M46" i="4"/>
  <c r="N46" i="4"/>
  <c r="O46" i="4"/>
  <c r="P46" i="4"/>
  <c r="H47" i="4"/>
  <c r="I47" i="4"/>
  <c r="J47" i="4"/>
  <c r="K47" i="4"/>
  <c r="L47" i="4"/>
  <c r="M47" i="4"/>
  <c r="N47" i="4"/>
  <c r="O47" i="4"/>
  <c r="P47" i="4"/>
  <c r="H48" i="4"/>
  <c r="I48" i="4"/>
  <c r="J48" i="4"/>
  <c r="K48" i="4"/>
  <c r="L48" i="4"/>
  <c r="M48" i="4"/>
  <c r="N48" i="4"/>
  <c r="O48" i="4"/>
  <c r="P48" i="4"/>
  <c r="H49" i="4"/>
  <c r="I49" i="4"/>
  <c r="J49" i="4"/>
  <c r="K49" i="4"/>
  <c r="L49" i="4"/>
  <c r="M49" i="4"/>
  <c r="N49" i="4"/>
  <c r="O49" i="4"/>
  <c r="P49" i="4"/>
  <c r="H50" i="4"/>
  <c r="I50" i="4"/>
  <c r="J50" i="4"/>
  <c r="K50" i="4"/>
  <c r="L50" i="4"/>
  <c r="M50" i="4"/>
  <c r="N50" i="4"/>
  <c r="O50" i="4"/>
  <c r="P50" i="4"/>
  <c r="H51" i="4"/>
  <c r="I51" i="4"/>
  <c r="J51" i="4"/>
  <c r="K51" i="4"/>
  <c r="L51" i="4"/>
  <c r="M51" i="4"/>
  <c r="N51" i="4"/>
  <c r="O51" i="4"/>
  <c r="P51" i="4"/>
  <c r="H52" i="4"/>
  <c r="I52" i="4"/>
  <c r="J52" i="4"/>
  <c r="K52" i="4"/>
  <c r="L52" i="4"/>
  <c r="M52" i="4"/>
  <c r="N52" i="4"/>
  <c r="O52" i="4"/>
  <c r="P52" i="4"/>
  <c r="H53" i="4"/>
  <c r="I53" i="4"/>
  <c r="J53" i="4"/>
  <c r="K53" i="4"/>
  <c r="L53" i="4"/>
  <c r="M53" i="4"/>
  <c r="N53" i="4"/>
  <c r="O53" i="4"/>
  <c r="P53" i="4"/>
  <c r="H54" i="4"/>
  <c r="I54" i="4"/>
  <c r="J54" i="4"/>
  <c r="K54" i="4"/>
  <c r="L54" i="4"/>
  <c r="M54" i="4"/>
  <c r="N54" i="4"/>
  <c r="O54" i="4"/>
  <c r="P54" i="4"/>
  <c r="H55" i="4"/>
  <c r="I55" i="4"/>
  <c r="J55" i="4"/>
  <c r="K55" i="4"/>
  <c r="L55" i="4"/>
  <c r="M55" i="4"/>
  <c r="N55" i="4"/>
  <c r="O55" i="4"/>
  <c r="P55" i="4"/>
  <c r="H56" i="4"/>
  <c r="I56" i="4"/>
  <c r="J56" i="4"/>
  <c r="K56" i="4"/>
  <c r="L56" i="4"/>
  <c r="M56" i="4"/>
  <c r="N56" i="4"/>
  <c r="O56" i="4"/>
  <c r="P56" i="4"/>
  <c r="H57" i="4"/>
  <c r="I57" i="4"/>
  <c r="J57" i="4"/>
  <c r="K57" i="4"/>
  <c r="L57" i="4"/>
  <c r="M57" i="4"/>
  <c r="N57" i="4"/>
  <c r="O57" i="4"/>
  <c r="P57" i="4"/>
  <c r="H58" i="4"/>
  <c r="I58" i="4"/>
  <c r="J58" i="4"/>
  <c r="K58" i="4"/>
  <c r="L58" i="4"/>
  <c r="M58" i="4"/>
  <c r="N58" i="4"/>
  <c r="O58" i="4"/>
  <c r="P58" i="4"/>
  <c r="H59" i="4"/>
  <c r="I59" i="4"/>
  <c r="J59" i="4"/>
  <c r="K59" i="4"/>
  <c r="L59" i="4"/>
  <c r="M59" i="4"/>
  <c r="N59" i="4"/>
  <c r="O59" i="4"/>
  <c r="P59" i="4"/>
  <c r="H60" i="4"/>
  <c r="I60" i="4"/>
  <c r="J60" i="4"/>
  <c r="K60" i="4"/>
  <c r="L60" i="4"/>
  <c r="M60" i="4"/>
  <c r="N60" i="4"/>
  <c r="O60" i="4"/>
  <c r="P60" i="4"/>
  <c r="H61" i="4"/>
  <c r="I61" i="4"/>
  <c r="J61" i="4"/>
  <c r="K61" i="4"/>
  <c r="L61" i="4"/>
  <c r="M61" i="4"/>
  <c r="N61" i="4"/>
  <c r="O61" i="4"/>
  <c r="P61" i="4"/>
  <c r="H62" i="4"/>
  <c r="I62" i="4"/>
  <c r="J62" i="4"/>
  <c r="K62" i="4"/>
  <c r="L62" i="4"/>
  <c r="M62" i="4"/>
  <c r="N62" i="4"/>
  <c r="O62" i="4"/>
  <c r="P62" i="4"/>
  <c r="H63" i="4"/>
  <c r="I63" i="4"/>
  <c r="J63" i="4"/>
  <c r="K63" i="4"/>
  <c r="L63" i="4"/>
  <c r="M63" i="4"/>
  <c r="N63" i="4"/>
  <c r="O63" i="4"/>
  <c r="P63" i="4"/>
  <c r="H64" i="4"/>
  <c r="I64" i="4"/>
  <c r="J64" i="4"/>
  <c r="K64" i="4"/>
  <c r="L64" i="4"/>
  <c r="M64" i="4"/>
  <c r="N64" i="4"/>
  <c r="O64" i="4"/>
  <c r="P64" i="4"/>
  <c r="H65" i="4"/>
  <c r="I65" i="4"/>
  <c r="J65" i="4"/>
  <c r="K65" i="4"/>
  <c r="L65" i="4"/>
  <c r="M65" i="4"/>
  <c r="N65" i="4"/>
  <c r="O65" i="4"/>
  <c r="P65" i="4"/>
  <c r="H66" i="4"/>
  <c r="I66" i="4"/>
  <c r="J66" i="4"/>
  <c r="K66" i="4"/>
  <c r="L66" i="4"/>
  <c r="M66" i="4"/>
  <c r="N66" i="4"/>
  <c r="O66" i="4"/>
  <c r="P66" i="4"/>
  <c r="H67" i="4"/>
  <c r="I67" i="4"/>
  <c r="J67" i="4"/>
  <c r="K67" i="4"/>
  <c r="L67" i="4"/>
  <c r="M67" i="4"/>
  <c r="N67" i="4"/>
  <c r="O67" i="4"/>
  <c r="P67" i="4"/>
  <c r="H68" i="4"/>
  <c r="I68" i="4"/>
  <c r="J68" i="4"/>
  <c r="K68" i="4"/>
  <c r="L68" i="4"/>
  <c r="M68" i="4"/>
  <c r="N68" i="4"/>
  <c r="O68" i="4"/>
  <c r="P68" i="4"/>
  <c r="H69" i="4"/>
  <c r="I69" i="4"/>
  <c r="J69" i="4"/>
  <c r="K69" i="4"/>
  <c r="L69" i="4"/>
  <c r="M69" i="4"/>
  <c r="N69" i="4"/>
  <c r="O69" i="4"/>
  <c r="P69" i="4"/>
  <c r="H70" i="4"/>
  <c r="I70" i="4"/>
  <c r="J70" i="4"/>
  <c r="K70" i="4"/>
  <c r="L70" i="4"/>
  <c r="M70" i="4"/>
  <c r="N70" i="4"/>
  <c r="O70" i="4"/>
  <c r="P70" i="4"/>
  <c r="H71" i="4"/>
  <c r="I71" i="4"/>
  <c r="J71" i="4"/>
  <c r="K71" i="4"/>
  <c r="L71" i="4"/>
  <c r="M71" i="4"/>
  <c r="N71" i="4"/>
  <c r="O71" i="4"/>
  <c r="P71" i="4"/>
  <c r="H72" i="4"/>
  <c r="I72" i="4"/>
  <c r="J72" i="4"/>
  <c r="K72" i="4"/>
  <c r="L72" i="4"/>
  <c r="M72" i="4"/>
  <c r="N72" i="4"/>
  <c r="O72" i="4"/>
  <c r="P72" i="4"/>
  <c r="H73" i="4"/>
  <c r="I73" i="4"/>
  <c r="J73" i="4"/>
  <c r="K73" i="4"/>
  <c r="L73" i="4"/>
  <c r="M73" i="4"/>
  <c r="N73" i="4"/>
  <c r="O73" i="4"/>
  <c r="P73" i="4"/>
  <c r="H74" i="4"/>
  <c r="I74" i="4"/>
  <c r="J74" i="4"/>
  <c r="K74" i="4"/>
  <c r="L74" i="4"/>
  <c r="M74" i="4"/>
  <c r="N74" i="4"/>
  <c r="O74" i="4"/>
  <c r="P74" i="4"/>
  <c r="H75" i="4"/>
  <c r="I75" i="4"/>
  <c r="J75" i="4"/>
  <c r="K75" i="4"/>
  <c r="L75" i="4"/>
  <c r="M75" i="4"/>
  <c r="N75" i="4"/>
  <c r="O75" i="4"/>
  <c r="P75" i="4"/>
  <c r="H76" i="4"/>
  <c r="I76" i="4"/>
  <c r="J76" i="4"/>
  <c r="K76" i="4"/>
  <c r="L76" i="4"/>
  <c r="M76" i="4"/>
  <c r="N76" i="4"/>
  <c r="O76" i="4"/>
  <c r="P76" i="4"/>
  <c r="H77" i="4"/>
  <c r="I77" i="4"/>
  <c r="J77" i="4"/>
  <c r="K77" i="4"/>
  <c r="L77" i="4"/>
  <c r="M77" i="4"/>
  <c r="N77" i="4"/>
  <c r="O77" i="4"/>
  <c r="P77" i="4"/>
  <c r="H78" i="4"/>
  <c r="I78" i="4"/>
  <c r="J78" i="4"/>
  <c r="K78" i="4"/>
  <c r="L78" i="4"/>
  <c r="M78" i="4"/>
  <c r="N78" i="4"/>
  <c r="O78" i="4"/>
  <c r="P78" i="4"/>
  <c r="H79" i="4"/>
  <c r="I79" i="4"/>
  <c r="J79" i="4"/>
  <c r="K79" i="4"/>
  <c r="L79" i="4"/>
  <c r="M79" i="4"/>
  <c r="N79" i="4"/>
  <c r="O79" i="4"/>
  <c r="P79" i="4"/>
  <c r="H80" i="4"/>
  <c r="I80" i="4"/>
  <c r="J80" i="4"/>
  <c r="K80" i="4"/>
  <c r="L80" i="4"/>
  <c r="M80" i="4"/>
  <c r="N80" i="4"/>
  <c r="O80" i="4"/>
  <c r="P80" i="4"/>
  <c r="H81" i="4"/>
  <c r="I81" i="4"/>
  <c r="J81" i="4"/>
  <c r="K81" i="4"/>
  <c r="L81" i="4"/>
  <c r="M81" i="4"/>
  <c r="N81" i="4"/>
  <c r="O81" i="4"/>
  <c r="P81" i="4"/>
  <c r="H82" i="4"/>
  <c r="I82" i="4"/>
  <c r="J82" i="4"/>
  <c r="K82" i="4"/>
  <c r="L82" i="4"/>
  <c r="M82" i="4"/>
  <c r="N82" i="4"/>
  <c r="O82" i="4"/>
  <c r="P82" i="4"/>
  <c r="H83" i="4"/>
  <c r="I83" i="4"/>
  <c r="J83" i="4"/>
  <c r="K83" i="4"/>
  <c r="L83" i="4"/>
  <c r="M83" i="4"/>
  <c r="N83" i="4"/>
  <c r="O83" i="4"/>
  <c r="P83" i="4"/>
  <c r="H84" i="4"/>
  <c r="I84" i="4"/>
  <c r="J84" i="4"/>
  <c r="K84" i="4"/>
  <c r="L84" i="4"/>
  <c r="M84" i="4"/>
  <c r="N84" i="4"/>
  <c r="O84" i="4"/>
  <c r="P84" i="4"/>
  <c r="H85" i="4"/>
  <c r="I85" i="4"/>
  <c r="J85" i="4"/>
  <c r="K85" i="4"/>
  <c r="L85" i="4"/>
  <c r="M85" i="4"/>
  <c r="N85" i="4"/>
  <c r="O85" i="4"/>
  <c r="P85" i="4"/>
  <c r="H86" i="4"/>
  <c r="I86" i="4"/>
  <c r="J86" i="4"/>
  <c r="K86" i="4"/>
  <c r="L86" i="4"/>
  <c r="M86" i="4"/>
  <c r="N86" i="4"/>
  <c r="O86" i="4"/>
  <c r="P86" i="4"/>
  <c r="H87" i="4"/>
  <c r="I87" i="4"/>
  <c r="J87" i="4"/>
  <c r="K87" i="4"/>
  <c r="L87" i="4"/>
  <c r="M87" i="4"/>
  <c r="N87" i="4"/>
  <c r="O87" i="4"/>
  <c r="P87" i="4"/>
  <c r="H88" i="4"/>
  <c r="I88" i="4"/>
  <c r="J88" i="4"/>
  <c r="K88" i="4"/>
  <c r="L88" i="4"/>
  <c r="M88" i="4"/>
  <c r="N88" i="4"/>
  <c r="O88" i="4"/>
  <c r="P88" i="4"/>
  <c r="H89" i="4"/>
  <c r="I89" i="4"/>
  <c r="J89" i="4"/>
  <c r="K89" i="4"/>
  <c r="L89" i="4"/>
  <c r="M89" i="4"/>
  <c r="N89" i="4"/>
  <c r="O89" i="4"/>
  <c r="P89" i="4"/>
  <c r="H90" i="4"/>
  <c r="I90" i="4"/>
  <c r="J90" i="4"/>
  <c r="K90" i="4"/>
  <c r="L90" i="4"/>
  <c r="M90" i="4"/>
  <c r="N90" i="4"/>
  <c r="O90" i="4"/>
  <c r="P90" i="4"/>
  <c r="H91" i="4"/>
  <c r="I91" i="4"/>
  <c r="J91" i="4"/>
  <c r="K91" i="4"/>
  <c r="L91" i="4"/>
  <c r="M91" i="4"/>
  <c r="N91" i="4"/>
  <c r="O91" i="4"/>
  <c r="P91" i="4"/>
  <c r="H92" i="4"/>
  <c r="I92" i="4"/>
  <c r="J92" i="4"/>
  <c r="K92" i="4"/>
  <c r="L92" i="4"/>
  <c r="M92" i="4"/>
  <c r="N92" i="4"/>
  <c r="O92" i="4"/>
  <c r="P92" i="4"/>
  <c r="H93" i="4"/>
  <c r="I93" i="4"/>
  <c r="J93" i="4"/>
  <c r="K93" i="4"/>
  <c r="L93" i="4"/>
  <c r="M93" i="4"/>
  <c r="N93" i="4"/>
  <c r="O93" i="4"/>
  <c r="P93" i="4"/>
  <c r="H94" i="4"/>
  <c r="I94" i="4"/>
  <c r="J94" i="4"/>
  <c r="K94" i="4"/>
  <c r="L94" i="4"/>
  <c r="M94" i="4"/>
  <c r="N94" i="4"/>
  <c r="O94" i="4"/>
  <c r="P94" i="4"/>
  <c r="H95" i="4"/>
  <c r="I95" i="4"/>
  <c r="J95" i="4"/>
  <c r="K95" i="4"/>
  <c r="L95" i="4"/>
  <c r="M95" i="4"/>
  <c r="N95" i="4"/>
  <c r="O95" i="4"/>
  <c r="P95" i="4"/>
  <c r="H96" i="4"/>
  <c r="I96" i="4"/>
  <c r="J96" i="4"/>
  <c r="K96" i="4"/>
  <c r="L96" i="4"/>
  <c r="M96" i="4"/>
  <c r="N96" i="4"/>
  <c r="O96" i="4"/>
  <c r="P96" i="4"/>
  <c r="H97" i="4"/>
  <c r="I97" i="4"/>
  <c r="J97" i="4"/>
  <c r="K97" i="4"/>
  <c r="L97" i="4"/>
  <c r="M97" i="4"/>
  <c r="N97" i="4"/>
  <c r="O97" i="4"/>
  <c r="P97" i="4"/>
  <c r="H98" i="4"/>
  <c r="I98" i="4"/>
  <c r="J98" i="4"/>
  <c r="K98" i="4"/>
  <c r="L98" i="4"/>
  <c r="M98" i="4"/>
  <c r="N98" i="4"/>
  <c r="O98" i="4"/>
  <c r="P98" i="4"/>
  <c r="H99" i="4"/>
  <c r="I99" i="4"/>
  <c r="J99" i="4"/>
  <c r="K99" i="4"/>
  <c r="L99" i="4"/>
  <c r="M99" i="4"/>
  <c r="N99" i="4"/>
  <c r="O99" i="4"/>
  <c r="P99" i="4"/>
  <c r="H100" i="4"/>
  <c r="I100" i="4"/>
  <c r="J100" i="4"/>
  <c r="K100" i="4"/>
  <c r="L100" i="4"/>
  <c r="M100" i="4"/>
  <c r="N100" i="4"/>
  <c r="O100" i="4"/>
  <c r="P100" i="4"/>
  <c r="H101" i="4"/>
  <c r="I101" i="4"/>
  <c r="J101" i="4"/>
  <c r="K101" i="4"/>
  <c r="L101" i="4"/>
  <c r="M101" i="4"/>
  <c r="N101" i="4"/>
  <c r="O101" i="4"/>
  <c r="P101" i="4"/>
  <c r="H102" i="4"/>
  <c r="I102" i="4"/>
  <c r="J102" i="4"/>
  <c r="K102" i="4"/>
  <c r="L102" i="4"/>
  <c r="M102" i="4"/>
  <c r="N102" i="4"/>
  <c r="O102" i="4"/>
  <c r="P102" i="4"/>
  <c r="H103" i="4"/>
  <c r="I103" i="4"/>
  <c r="J103" i="4"/>
  <c r="K103" i="4"/>
  <c r="L103" i="4"/>
  <c r="M103" i="4"/>
  <c r="N103" i="4"/>
  <c r="O103" i="4"/>
  <c r="P103" i="4"/>
  <c r="H104" i="4"/>
  <c r="I104" i="4"/>
  <c r="J104" i="4"/>
  <c r="K104" i="4"/>
  <c r="L104" i="4"/>
  <c r="M104" i="4"/>
  <c r="N104" i="4"/>
  <c r="O104" i="4"/>
  <c r="P104" i="4"/>
  <c r="H105" i="4"/>
  <c r="I105" i="4"/>
  <c r="J105" i="4"/>
  <c r="K105" i="4"/>
  <c r="L105" i="4"/>
  <c r="M105" i="4"/>
  <c r="N105" i="4"/>
  <c r="O105" i="4"/>
  <c r="P105" i="4"/>
  <c r="H106" i="4"/>
  <c r="I106" i="4"/>
  <c r="J106" i="4"/>
  <c r="K106" i="4"/>
  <c r="L106" i="4"/>
  <c r="M106" i="4"/>
  <c r="N106" i="4"/>
  <c r="O106" i="4"/>
  <c r="P106" i="4"/>
  <c r="H107" i="4"/>
  <c r="I107" i="4"/>
  <c r="J107" i="4"/>
  <c r="K107" i="4"/>
  <c r="L107" i="4"/>
  <c r="M107" i="4"/>
  <c r="N107" i="4"/>
  <c r="O107" i="4"/>
  <c r="P107" i="4"/>
  <c r="H108" i="4"/>
  <c r="I108" i="4"/>
  <c r="J108" i="4"/>
  <c r="K108" i="4"/>
  <c r="L108" i="4"/>
  <c r="M108" i="4"/>
  <c r="N108" i="4"/>
  <c r="O108" i="4"/>
  <c r="P108" i="4"/>
  <c r="H109" i="4"/>
  <c r="I109" i="4"/>
  <c r="J109" i="4"/>
  <c r="K109" i="4"/>
  <c r="L109" i="4"/>
  <c r="M109" i="4"/>
  <c r="N109" i="4"/>
  <c r="O109" i="4"/>
  <c r="P109" i="4"/>
  <c r="H110" i="4"/>
  <c r="I110" i="4"/>
  <c r="J110" i="4"/>
  <c r="K110" i="4"/>
  <c r="L110" i="4"/>
  <c r="M110" i="4"/>
  <c r="N110" i="4"/>
  <c r="O110" i="4"/>
  <c r="P110" i="4"/>
  <c r="H111" i="4"/>
  <c r="I111" i="4"/>
  <c r="J111" i="4"/>
  <c r="K111" i="4"/>
  <c r="L111" i="4"/>
  <c r="M111" i="4"/>
  <c r="N111" i="4"/>
  <c r="O111" i="4"/>
  <c r="P111" i="4"/>
  <c r="O42" i="4"/>
  <c r="P42" i="4"/>
  <c r="L42" i="4"/>
  <c r="M42" i="4"/>
  <c r="N42" i="4"/>
  <c r="K42" i="4"/>
  <c r="H42" i="4"/>
  <c r="E43" i="4"/>
  <c r="F43" i="4"/>
  <c r="G43" i="4"/>
  <c r="E44" i="4"/>
  <c r="F44" i="4"/>
  <c r="G44" i="4"/>
  <c r="E45" i="4"/>
  <c r="F45" i="4"/>
  <c r="G45" i="4"/>
  <c r="E46" i="4"/>
  <c r="F46" i="4"/>
  <c r="G46" i="4"/>
  <c r="E47" i="4"/>
  <c r="F47" i="4"/>
  <c r="G47" i="4"/>
  <c r="E48" i="4"/>
  <c r="F48" i="4"/>
  <c r="G48" i="4"/>
  <c r="E49" i="4"/>
  <c r="F49" i="4"/>
  <c r="G49" i="4"/>
  <c r="E50" i="4"/>
  <c r="F50" i="4"/>
  <c r="G50" i="4"/>
  <c r="E51" i="4"/>
  <c r="F51" i="4"/>
  <c r="G51" i="4"/>
  <c r="E52" i="4"/>
  <c r="F52" i="4"/>
  <c r="G52" i="4"/>
  <c r="E53" i="4"/>
  <c r="F53" i="4"/>
  <c r="G53" i="4"/>
  <c r="E54" i="4"/>
  <c r="F54" i="4"/>
  <c r="G54" i="4"/>
  <c r="E55" i="4"/>
  <c r="F55" i="4"/>
  <c r="G55" i="4"/>
  <c r="E56" i="4"/>
  <c r="F56" i="4"/>
  <c r="G56" i="4"/>
  <c r="E57" i="4"/>
  <c r="F57" i="4"/>
  <c r="G57" i="4"/>
  <c r="E58" i="4"/>
  <c r="F58" i="4"/>
  <c r="G58" i="4"/>
  <c r="E59" i="4"/>
  <c r="F59" i="4"/>
  <c r="G59" i="4"/>
  <c r="E60" i="4"/>
  <c r="F60" i="4"/>
  <c r="G60" i="4"/>
  <c r="E61" i="4"/>
  <c r="F61" i="4"/>
  <c r="G61" i="4"/>
  <c r="E62" i="4"/>
  <c r="F62" i="4"/>
  <c r="G62" i="4"/>
  <c r="E63" i="4"/>
  <c r="F63" i="4"/>
  <c r="G63" i="4"/>
  <c r="E64" i="4"/>
  <c r="F64" i="4"/>
  <c r="G64" i="4"/>
  <c r="E65" i="4"/>
  <c r="F65" i="4"/>
  <c r="G65" i="4"/>
  <c r="E66" i="4"/>
  <c r="F66" i="4"/>
  <c r="G66" i="4"/>
  <c r="E67" i="4"/>
  <c r="F67" i="4"/>
  <c r="G67" i="4"/>
  <c r="E68" i="4"/>
  <c r="F68" i="4"/>
  <c r="G68" i="4"/>
  <c r="E69" i="4"/>
  <c r="F69" i="4"/>
  <c r="G69" i="4"/>
  <c r="E70" i="4"/>
  <c r="F70" i="4"/>
  <c r="G70" i="4"/>
  <c r="E71" i="4"/>
  <c r="F71" i="4"/>
  <c r="G71" i="4"/>
  <c r="E72" i="4"/>
  <c r="F72" i="4"/>
  <c r="G72" i="4"/>
  <c r="E73" i="4"/>
  <c r="F73" i="4"/>
  <c r="G73" i="4"/>
  <c r="E74" i="4"/>
  <c r="F74" i="4"/>
  <c r="G74" i="4"/>
  <c r="E75" i="4"/>
  <c r="F75" i="4"/>
  <c r="G75" i="4"/>
  <c r="E76" i="4"/>
  <c r="F76" i="4"/>
  <c r="G76" i="4"/>
  <c r="E77" i="4"/>
  <c r="F77" i="4"/>
  <c r="G77" i="4"/>
  <c r="E78" i="4"/>
  <c r="F78" i="4"/>
  <c r="G78" i="4"/>
  <c r="E79" i="4"/>
  <c r="F79" i="4"/>
  <c r="G79" i="4"/>
  <c r="E80" i="4"/>
  <c r="F80" i="4"/>
  <c r="G80" i="4"/>
  <c r="E81" i="4"/>
  <c r="F81" i="4"/>
  <c r="G81" i="4"/>
  <c r="E82" i="4"/>
  <c r="F82" i="4"/>
  <c r="G82" i="4"/>
  <c r="E83" i="4"/>
  <c r="F83" i="4"/>
  <c r="G83" i="4"/>
  <c r="E84" i="4"/>
  <c r="F84" i="4"/>
  <c r="G84" i="4"/>
  <c r="E85" i="4"/>
  <c r="F85" i="4"/>
  <c r="G85" i="4"/>
  <c r="E86" i="4"/>
  <c r="F86" i="4"/>
  <c r="G86" i="4"/>
  <c r="E87" i="4"/>
  <c r="F87" i="4"/>
  <c r="G87" i="4"/>
  <c r="E88" i="4"/>
  <c r="F88" i="4"/>
  <c r="G88" i="4"/>
  <c r="E89" i="4"/>
  <c r="F89" i="4"/>
  <c r="G89" i="4"/>
  <c r="E90" i="4"/>
  <c r="F90" i="4"/>
  <c r="G90" i="4"/>
  <c r="E91" i="4"/>
  <c r="F91" i="4"/>
  <c r="G91" i="4"/>
  <c r="E92" i="4"/>
  <c r="F92" i="4"/>
  <c r="G92" i="4"/>
  <c r="E93" i="4"/>
  <c r="F93" i="4"/>
  <c r="G93" i="4"/>
  <c r="E94" i="4"/>
  <c r="F94" i="4"/>
  <c r="G94" i="4"/>
  <c r="E95" i="4"/>
  <c r="F95" i="4"/>
  <c r="G95" i="4"/>
  <c r="E96" i="4"/>
  <c r="F96" i="4"/>
  <c r="G96" i="4"/>
  <c r="E97" i="4"/>
  <c r="F97" i="4"/>
  <c r="G97" i="4"/>
  <c r="E98" i="4"/>
  <c r="F98" i="4"/>
  <c r="G98" i="4"/>
  <c r="E99" i="4"/>
  <c r="F99" i="4"/>
  <c r="G99" i="4"/>
  <c r="E100" i="4"/>
  <c r="F100" i="4"/>
  <c r="G100" i="4"/>
  <c r="E101" i="4"/>
  <c r="F101" i="4"/>
  <c r="G101" i="4"/>
  <c r="E102" i="4"/>
  <c r="F102" i="4"/>
  <c r="G102" i="4"/>
  <c r="E103" i="4"/>
  <c r="F103" i="4"/>
  <c r="G103" i="4"/>
  <c r="E104" i="4"/>
  <c r="F104" i="4"/>
  <c r="G104" i="4"/>
  <c r="E105" i="4"/>
  <c r="F105" i="4"/>
  <c r="G105" i="4"/>
  <c r="E106" i="4"/>
  <c r="F106" i="4"/>
  <c r="G106" i="4"/>
  <c r="E107" i="4"/>
  <c r="F107" i="4"/>
  <c r="G107" i="4"/>
  <c r="E108" i="4"/>
  <c r="F108" i="4"/>
  <c r="G108" i="4"/>
  <c r="E109" i="4"/>
  <c r="F109" i="4"/>
  <c r="G109" i="4"/>
  <c r="E110" i="4"/>
  <c r="F110" i="4"/>
  <c r="G110" i="4"/>
  <c r="E111" i="4"/>
  <c r="F111" i="4"/>
  <c r="G111" i="4"/>
  <c r="G42" i="4"/>
  <c r="F42" i="4"/>
  <c r="E42" i="4"/>
  <c r="G16" i="4"/>
  <c r="F16" i="4"/>
  <c r="E16" i="4"/>
  <c r="G15" i="4"/>
  <c r="F15" i="4"/>
  <c r="E15" i="4"/>
  <c r="G14" i="4"/>
  <c r="F14" i="4"/>
  <c r="E14" i="4"/>
  <c r="G13" i="4"/>
  <c r="F13" i="4"/>
  <c r="E13" i="4"/>
  <c r="C12" i="7" l="1"/>
  <c r="C10" i="7"/>
  <c r="I30" i="6"/>
  <c r="I29" i="6"/>
  <c r="I28" i="6"/>
  <c r="I27" i="6"/>
  <c r="J30" i="6"/>
  <c r="H29" i="6"/>
  <c r="J29" i="6"/>
  <c r="H28" i="6"/>
  <c r="J28" i="6"/>
  <c r="H27" i="6"/>
  <c r="J27" i="6"/>
  <c r="G15" i="6"/>
  <c r="G14" i="6"/>
  <c r="G13" i="6"/>
</calcChain>
</file>

<file path=xl/sharedStrings.xml><?xml version="1.0" encoding="utf-8"?>
<sst xmlns="http://schemas.openxmlformats.org/spreadsheetml/2006/main" count="2532" uniqueCount="695">
  <si>
    <t>…</t>
  </si>
  <si>
    <t xml:space="preserve">
- Audit grid-</t>
  </si>
  <si>
    <t>Global Workplace Standard for Mica Processors
- Audit grid -</t>
  </si>
  <si>
    <t>Auditing company's logo</t>
  </si>
  <si>
    <t>DISCLAIMER</t>
  </si>
  <si>
    <t>It is based on the Global Workplace Standard for Mica Processors jointly developed by the Responsible Mica Initiative and the Responsible Minerals Initiative of the Responsible Business Alliance.</t>
  </si>
  <si>
    <t>On its side, the Responsible Mica Initiative uses this audit grid during audits of processors that joined RMI as members and which have been declared eligible to a third-party audit at the end of the first year after joining.</t>
  </si>
  <si>
    <t>As well, RMI is using the audit grid as a basis for the online self-assessment tool which is made available to all processors members of RMI.</t>
  </si>
  <si>
    <t>The present audit grid is a tool developed by the Responsible Mica Initiative (RMI) with the support of Elevate, an international audit and consulting firm.</t>
  </si>
  <si>
    <t>Any user of this audit grid agrees that under no circumstances, the Responsible Mica Initiative nor any of the organization quoted above has control over who uses the audit grid, for which purpose and under which conditions.</t>
  </si>
  <si>
    <t>The use of this audit grid by the Responsible Mica Initiative does not lead to any certification nor does it determine that material at the company is 'child-labor free' or is otherwise free of human rights abuses in the supply chain.</t>
  </si>
  <si>
    <t>The present audit grid is a tool made publicly available to all to carry out audits of mica processors in all countries.</t>
  </si>
  <si>
    <t>The Responsible Mica Initiative disclaims all liability for damages resulting from the use of the audit grid to the fullest extent possible.</t>
  </si>
  <si>
    <t>In local language if relevant</t>
  </si>
  <si>
    <t>Audit team</t>
  </si>
  <si>
    <t>Lead</t>
  </si>
  <si>
    <t>Other teammates</t>
  </si>
  <si>
    <t>Mandays</t>
  </si>
  <si>
    <t>Auditee details</t>
  </si>
  <si>
    <t>Factory 1</t>
  </si>
  <si>
    <t>Factory 2</t>
  </si>
  <si>
    <t>Offices</t>
  </si>
  <si>
    <t>Date of the audit</t>
  </si>
  <si>
    <t>Factory and immediate premises, dormitories, warehouse, offices, other relevant places</t>
  </si>
  <si>
    <t>Address</t>
  </si>
  <si>
    <t>Contact name</t>
  </si>
  <si>
    <t>Contact phone</t>
  </si>
  <si>
    <t>Contact email</t>
  </si>
  <si>
    <t>Audit code (for RMI internal use only)</t>
  </si>
  <si>
    <t>AUDIT DETAILS</t>
  </si>
  <si>
    <t>M. XXX XXX</t>
  </si>
  <si>
    <t>M. XXX XXX
M. XXX XXX</t>
  </si>
  <si>
    <t>(enter a figure here)</t>
  </si>
  <si>
    <t>Country</t>
  </si>
  <si>
    <t>City</t>
  </si>
  <si>
    <t>AUDIT GRID</t>
  </si>
  <si>
    <t>Legal compliance</t>
  </si>
  <si>
    <t>The processor has obtained all applicable environmental permits and authorizations.</t>
  </si>
  <si>
    <t>The processor has maintained documentation to demonstrate on-going compliance with all applicable environmental permitting and regulatory requirements.</t>
  </si>
  <si>
    <t>The processor has maintained documentation concerning any legal enforcement actions/lawsuits involving the processors and corrective actions/resolution of such actions.</t>
  </si>
  <si>
    <t>Where this standard conflicts or is not consistent with permitting and regulatory requirements at the national, regional, state and local levels, the processor complies with the legal requirements as a minimum.</t>
  </si>
  <si>
    <t>Environmental management</t>
  </si>
  <si>
    <t>The processor has a formal and documented system for identifying and managing environmental issues and impacts at the operating site and ensuring personnel with environmental management responsibilities have/maintain relevant training and education related to their duties.</t>
  </si>
  <si>
    <t>RMI code</t>
  </si>
  <si>
    <t>Sub-category</t>
  </si>
  <si>
    <t>Description</t>
  </si>
  <si>
    <t>Categorization</t>
  </si>
  <si>
    <t>Current status</t>
  </si>
  <si>
    <t>Technical environmental information relied on by a processor must be produced through means that are credible, reliable and valid for the specific purpose.  For example, engineering calculations must be performed by qualified engineers and laboratory analyses must be done by qualified labs.  A processor's in-house laboratory may be acceptable if properly accredited by regulatory authorities and/or follows relevant analytical, QA/QC and equipment calibration procedures.</t>
  </si>
  <si>
    <t>Tanks that are temporarily out of service are blind-flanged or disconnected from service piping.</t>
  </si>
  <si>
    <t xml:space="preserve">Where this standard conflicts or is not consistent with permitting and regulatory requirements at the national, regional, state and local levels, the processor complies with the legal requirements as a minimum.   </t>
  </si>
  <si>
    <t>The processor has a documented policy prohibiting forced, bonded (including debt bondage) or indentured labor; involuntary or exploitative prison labor; slavery or trafficking of persons in recruiting and employment practices.</t>
  </si>
  <si>
    <t>Workers must not be required to pay employers’, agents’ or sub-agents’ recruitment fees or other related fees for their employment. If any such fees are found to have been paid by workers, such fees must be repaid to the worker.</t>
  </si>
  <si>
    <t>Contract terms related to employment are provided in writing in the employee’s native language.</t>
  </si>
  <si>
    <t xml:space="preserve"> Workers must be provided a copy of their contract prior to leaving their country of origin.  No substitution or change(s) shall be allowed in the employment agreement upon arrival in the receiving country unless these changes are made to meet local law and provide equal or better terms.</t>
  </si>
  <si>
    <t>All work must be voluntary, and workers must be free to leave work at any time or terminate their employment without penalty if reasonable notice is given as per worker’s contract</t>
  </si>
  <si>
    <t>Government issued identification and personal documentation originals are not held by the employer/labor agent/contractor.  Employers can only hold documentation if such holdings are required by law. In this case, at no time should workers be denied access to their documents.</t>
  </si>
  <si>
    <t>There are no unreasonable restrictions on the movement of workers and the access to basic liberties.</t>
  </si>
  <si>
    <t>Where the processor receives, handles or promotes goods and/or services from suppliers /subcontractors or sub-suppliers who are classified as home workers, the processor ensures that such home workers are afforded a level of protection substantially equivalent to other workers.</t>
  </si>
  <si>
    <t>Noise</t>
  </si>
  <si>
    <t>Technical OHS information relied on by a processor must be produced through means that are credible, reliable and valid for the specific purpose.  For example, engineering calculations must be performed by qualified engineers, laboratory analyses must be done by qualified labs and medical assessments must be performed by qualified medical professionals.</t>
  </si>
  <si>
    <t>The processor has developed a documented hot work management program including properly identifying hot work activities, separation of hot work areas and conducting fire watches.</t>
  </si>
  <si>
    <t>The processor maintains adequate lighting in work areas and ensures that lighting changes are made in conjunction with changes in uses of work areas where appropriate.</t>
  </si>
  <si>
    <t>The processor has carried out stakeholder mapping, implemented an engagement plan, and established a grievance mechanism and takes measures to address identified issues.</t>
  </si>
  <si>
    <t>The processor has implemented a management system that prevents the use of any forms of forced labor and participation in acts of human trafficking in line with ILO Conventions No. 29 and No. 105.</t>
  </si>
  <si>
    <t>The processor ensures that all workers are provided with a written employment agreement in their native language that contains a description of terms and conditions of employment. Foreign migrant workers must receive the employment agreement prior to the worker departing from his or her country of origin and there shall be no substitution or change(s) allowed in the employment agreement upon arrival in the receiving country unless these changes are made to meet local law and provide equal or better terms.</t>
  </si>
  <si>
    <t>When engaging with artisanal and small-scale miners (ASM), the processor facilitates their formalization and improvement of their environmental and social practices, where there are known to be legitimate ASM in the sphere of influence of the site / facility.</t>
  </si>
  <si>
    <t>The processor carries out documented stakeholder mapping, implements an engagement plan, and has established a grievance mechanism that is accessible to stakeholders.</t>
  </si>
  <si>
    <t xml:space="preserve">The processor reports no less than biennially (every two years) on workplace environmental, health, safety, social and governance performance in line with internationally recognized standards (e.g. GRI) and to publicly support the implementation of EITI, and report where practical or integrate that information into sustainability, corporate responsibility or due diligence reports where the processor publishes one. </t>
  </si>
  <si>
    <t xml:space="preserve">The processor has aligned compensation and incentives with its requirements on due diligence, safety, social and environmental management. </t>
  </si>
  <si>
    <t>Criteria category</t>
  </si>
  <si>
    <t xml:space="preserve">ENVIRONMENT </t>
  </si>
  <si>
    <t xml:space="preserve">OCCUPATIONAL HEALTH AND SAFETY </t>
  </si>
  <si>
    <t xml:space="preserve">SOCIAL </t>
  </si>
  <si>
    <t xml:space="preserve">GOVERNANCE </t>
  </si>
  <si>
    <t>Technical Environmental Data and Supporting Information</t>
  </si>
  <si>
    <t>Air Emissions (other than GHG)</t>
  </si>
  <si>
    <t xml:space="preserve">Greenhouse Gas (GHG) Emissions  </t>
  </si>
  <si>
    <t>Energy Consumption</t>
  </si>
  <si>
    <t>Freshwater Management and Conservation</t>
  </si>
  <si>
    <t>Wastewater Discharges</t>
  </si>
  <si>
    <t>Soil Erosion Management</t>
  </si>
  <si>
    <t>Waste Management</t>
  </si>
  <si>
    <t>Biodiversity, Forests and Protected Areas</t>
  </si>
  <si>
    <t>Chemical/Fuel Storage Tanks/Containers</t>
  </si>
  <si>
    <t>Legal Compliance</t>
  </si>
  <si>
    <t>Occupational Health and Safety Management</t>
  </si>
  <si>
    <t>Hazard Identification</t>
  </si>
  <si>
    <t xml:space="preserve">Technical OHS Data and Supporting Information </t>
  </si>
  <si>
    <t xml:space="preserve">Personal Protective Equipment (PPE) </t>
  </si>
  <si>
    <t>Emergency Response/Egress</t>
  </si>
  <si>
    <t>Fire safety</t>
  </si>
  <si>
    <t>Electrical Safety</t>
  </si>
  <si>
    <t xml:space="preserve">Equipment Safety (Lock Out-Tag Out, Machine Guarding, etc) </t>
  </si>
  <si>
    <t>Vehicle/Powered Equipment Safety</t>
  </si>
  <si>
    <t>Hand Tool Safety</t>
  </si>
  <si>
    <t>Confined Space Safety</t>
  </si>
  <si>
    <t>Hot Work</t>
  </si>
  <si>
    <t>Structural Safety (mines, pits, shafts, buildings, structures, walkways, etc)</t>
  </si>
  <si>
    <t>Walking/Working Surfaces</t>
  </si>
  <si>
    <t xml:space="preserve">Materials Handling Safety </t>
  </si>
  <si>
    <t>Chemical Safety</t>
  </si>
  <si>
    <t>Working at Heights</t>
  </si>
  <si>
    <t>First aid</t>
  </si>
  <si>
    <t>Employee Safety Training</t>
  </si>
  <si>
    <t>Safety/Warning Signs (equipment, electrical, pedestrian walkways, vehicular traffic, chemical storage/use, PPE requirements, emergency egress, safety/emergency equipment, etc)</t>
  </si>
  <si>
    <t>Lighting</t>
  </si>
  <si>
    <t>Incident Reporting and Management</t>
  </si>
  <si>
    <t>Sanitary Living and Working Conditions</t>
  </si>
  <si>
    <t>Disease Prevention and Management</t>
  </si>
  <si>
    <t>Stakeholder Engagement</t>
  </si>
  <si>
    <t>Child Labor</t>
  </si>
  <si>
    <t>Forced/Bonded Labor</t>
  </si>
  <si>
    <t>Entitlement to work</t>
  </si>
  <si>
    <t>Hiring</t>
  </si>
  <si>
    <t>Use of Labor Providers/Agencies</t>
  </si>
  <si>
    <t>Subcontracting</t>
  </si>
  <si>
    <t>Freedom of Association and Collective Bargaining</t>
  </si>
  <si>
    <t>Discrimination</t>
  </si>
  <si>
    <t xml:space="preserve">Harassment </t>
  </si>
  <si>
    <t>Lay-off</t>
  </si>
  <si>
    <t>Gender Equality</t>
  </si>
  <si>
    <t>Working Hours</t>
  </si>
  <si>
    <t>Remuneration/compensation</t>
  </si>
  <si>
    <t>Grievance mechanism</t>
  </si>
  <si>
    <t>Community Health and Safety</t>
  </si>
  <si>
    <t>Community Development</t>
  </si>
  <si>
    <t>Artisanal and Small-Scale Mining</t>
  </si>
  <si>
    <t>Human Rights</t>
  </si>
  <si>
    <t>Security and Human Rights</t>
  </si>
  <si>
    <t>Rights of under-privileged communities, including Indigenous Peoples’ and ethnic minorities</t>
  </si>
  <si>
    <t>Land Acquisition and Resettlement</t>
  </si>
  <si>
    <t>Cultural Heritage</t>
  </si>
  <si>
    <t>Processor Policies and Procedures</t>
  </si>
  <si>
    <t>Business Integrity</t>
  </si>
  <si>
    <t>Business Relationships</t>
  </si>
  <si>
    <t>Management Responsibility and Accountability</t>
  </si>
  <si>
    <t>Transparency and Disclosure</t>
  </si>
  <si>
    <t>Management/Executive Compensation and Incentives</t>
  </si>
  <si>
    <t>ENV-LC-1</t>
  </si>
  <si>
    <t>ENV-LC-2</t>
  </si>
  <si>
    <t>ENV-EM-1</t>
  </si>
  <si>
    <t>ENV-TE-1</t>
  </si>
  <si>
    <t>ENV-AE-2</t>
  </si>
  <si>
    <t>ENV-AE-1</t>
  </si>
  <si>
    <t>ENV-GHG-1</t>
  </si>
  <si>
    <t>ENV-GHG-2</t>
  </si>
  <si>
    <t>ENV-NOI-1</t>
  </si>
  <si>
    <t>ENV-NOI-2</t>
  </si>
  <si>
    <t>ENV-EC-1</t>
  </si>
  <si>
    <t>ENV-EC-2</t>
  </si>
  <si>
    <t>ENV-FW-1</t>
  </si>
  <si>
    <t>ENV-FW-2</t>
  </si>
  <si>
    <t>ENV-WW-1</t>
  </si>
  <si>
    <t>ENV-WW-2</t>
  </si>
  <si>
    <t>ENV-ERO-1</t>
  </si>
  <si>
    <t>ENV-ERO-2</t>
  </si>
  <si>
    <t>ENV-WM-1</t>
  </si>
  <si>
    <t>ENV-WM-2</t>
  </si>
  <si>
    <t>ENV-BIOD-1</t>
  </si>
  <si>
    <t>ENV-BIOD-2</t>
  </si>
  <si>
    <t>ENV-CHEM-1</t>
  </si>
  <si>
    <t>ENV-CHEM-2</t>
  </si>
  <si>
    <t>OHS-LC-1</t>
  </si>
  <si>
    <t>OHS-LC-2</t>
  </si>
  <si>
    <t>OHS-MAN-1</t>
  </si>
  <si>
    <t>OHS-MAN-2</t>
  </si>
  <si>
    <t>OHS-HAZ-1</t>
  </si>
  <si>
    <t>OHS-TECH-1</t>
  </si>
  <si>
    <t>OHS-PPE-1</t>
  </si>
  <si>
    <t>OHS-PPE-2</t>
  </si>
  <si>
    <t>OHS-FIRE-1</t>
  </si>
  <si>
    <t>OHS-FIRE-2</t>
  </si>
  <si>
    <t>OHS-ELEC-1</t>
  </si>
  <si>
    <t>OHS-ELEC-2</t>
  </si>
  <si>
    <t>OHS-EQUI-1</t>
  </si>
  <si>
    <t>OHS-VEHI-1</t>
  </si>
  <si>
    <t>OHS-HAND-1</t>
  </si>
  <si>
    <t>OHS-HAND-2</t>
  </si>
  <si>
    <t>OHS-CONF-1</t>
  </si>
  <si>
    <t>OHS-CONF-2</t>
  </si>
  <si>
    <t>OHS-HW-1</t>
  </si>
  <si>
    <t>OHS-STRUC-1</t>
  </si>
  <si>
    <t>OHS-STRUC-2</t>
  </si>
  <si>
    <t>OHS-WALK-1</t>
  </si>
  <si>
    <t>OHS-WALK-2</t>
  </si>
  <si>
    <t>OHS-MAT-1</t>
  </si>
  <si>
    <t>OHS-CHEM-1</t>
  </si>
  <si>
    <t>OHS-HEI-1</t>
  </si>
  <si>
    <t>OHS-FA-1</t>
  </si>
  <si>
    <t>OHS-FA-2</t>
  </si>
  <si>
    <t>OHS-TRAI-1</t>
  </si>
  <si>
    <t>OHS-SAF-1</t>
  </si>
  <si>
    <t>OHS-LIGH-1</t>
  </si>
  <si>
    <t>OHS-INC-1</t>
  </si>
  <si>
    <t>OHS-INC-2</t>
  </si>
  <si>
    <t>OHS-SAN-1</t>
  </si>
  <si>
    <t>OHS-SAN-2</t>
  </si>
  <si>
    <t>OHS-DISEA-1</t>
  </si>
  <si>
    <t>SOC-LC-1</t>
  </si>
  <si>
    <t>SOC-STAK-1</t>
  </si>
  <si>
    <t>SOC-CL-1</t>
  </si>
  <si>
    <t>SOC-CL-2</t>
  </si>
  <si>
    <t>SOC-FL-1</t>
  </si>
  <si>
    <t>SOC-FL-2</t>
  </si>
  <si>
    <t>SOC-ENT-1</t>
  </si>
  <si>
    <t>SOC-ENT-2</t>
  </si>
  <si>
    <t>SOC-HIR-1</t>
  </si>
  <si>
    <t>SOC-LABPR-1</t>
  </si>
  <si>
    <t>SOC-LABPR-2</t>
  </si>
  <si>
    <t>SOC-SC-1</t>
  </si>
  <si>
    <t>SOC-SC-2</t>
  </si>
  <si>
    <t>SOC-FREE-1</t>
  </si>
  <si>
    <t>SOC-FREE-2</t>
  </si>
  <si>
    <t>SOC-DISC-1</t>
  </si>
  <si>
    <t>SOC-DISC-2</t>
  </si>
  <si>
    <t>SOC-HAR-1</t>
  </si>
  <si>
    <t>SOC-HAR-2</t>
  </si>
  <si>
    <t>SOC-LAY-1</t>
  </si>
  <si>
    <t>SOC-LAY-2</t>
  </si>
  <si>
    <t>SOC-GEND-1</t>
  </si>
  <si>
    <t>SOC-GEND-2</t>
  </si>
  <si>
    <t>SOC-WH-1</t>
  </si>
  <si>
    <t>SOC-WH-2</t>
  </si>
  <si>
    <t>SOC-REM-1</t>
  </si>
  <si>
    <t>SOC-REM-2</t>
  </si>
  <si>
    <t>SOC-GRIEV-2</t>
  </si>
  <si>
    <t>SOC-GRIEV-1</t>
  </si>
  <si>
    <t>SOC-CHS-1</t>
  </si>
  <si>
    <t>SOC-CHS-2</t>
  </si>
  <si>
    <t>SOC-ASM-1</t>
  </si>
  <si>
    <t>SOC-HR-1</t>
  </si>
  <si>
    <t>SOC-HR-2</t>
  </si>
  <si>
    <t>SOC-SHR-1</t>
  </si>
  <si>
    <t>SOC-SHR-2</t>
  </si>
  <si>
    <t>SOC-UNDER-1</t>
  </si>
  <si>
    <t>SOC-UNDER-2</t>
  </si>
  <si>
    <t>SOC-LAND-1</t>
  </si>
  <si>
    <t>SOC-LAND-2</t>
  </si>
  <si>
    <t>SOC-CULT-1</t>
  </si>
  <si>
    <t>SOC-CULT-2</t>
  </si>
  <si>
    <t>GOV-LC-1</t>
  </si>
  <si>
    <t>GOV-LC-2</t>
  </si>
  <si>
    <t>GOV-POL-1</t>
  </si>
  <si>
    <t>GOV-POL-2</t>
  </si>
  <si>
    <t>GOV-BI-1</t>
  </si>
  <si>
    <t>GOV-STAKE-1</t>
  </si>
  <si>
    <t>GOV-BR-1</t>
  </si>
  <si>
    <t>GOV-BR-2</t>
  </si>
  <si>
    <t>GOV-MRA-1</t>
  </si>
  <si>
    <t>GOV-MRA-2</t>
  </si>
  <si>
    <t>GOV-TRANS-1</t>
  </si>
  <si>
    <t>GOV-MAN-1</t>
  </si>
  <si>
    <t>ENV-LC-3</t>
  </si>
  <si>
    <t>ENV-LC-4</t>
  </si>
  <si>
    <t>ENV-LC-5</t>
  </si>
  <si>
    <t>For fixed (stationary) emissions sources, the processor has developed and documented an inventory of the emissions sources and types, including a baseline against which it measures reductions.</t>
  </si>
  <si>
    <t>For fixed (stationary) emissions sources, the processor has determined permitting and emissions controls requirements.</t>
  </si>
  <si>
    <t>For fixed (stationary) emissions sources, the processor has installed, operates and maintains emissions control equipment, and prohibits bypassing emissions control equipment in accordance with manufacturer specifications.</t>
  </si>
  <si>
    <t>For fixed (stationary) emissions sources, the processor has conducted and documented inspections and maintenance of the control equipment, including monitoring equipment calibration in accordance with manufacturer specifications.</t>
  </si>
  <si>
    <t>For fixed (stationary) emissions sources, the processor has developed a documented emissions reduction plan in relation to the baseline.</t>
  </si>
  <si>
    <t>For mobile emissions sources owned or operated by the processor, the processor has determined and uses the fuel type for each source in accordance with manufacturer specifications, including a baseline against which it measures reductions.</t>
  </si>
  <si>
    <t>For mobile emissions sources owned or operated by the processor, the processor has operated and maintains the equipment in accordance with manufacturer specifications and has not bypassed emissions control equipment.</t>
  </si>
  <si>
    <t>For mobile emissions sources owned or operated by the processor, the processor has developed a documented emissions reduction plan in relation to the baseline.</t>
  </si>
  <si>
    <t>The processor has determined which Scope (1 – direct emissions 2 – emissions from purchased energy, and/or 3 – emissions from suppliers) GHG emissions it includes in its program.</t>
  </si>
  <si>
    <t>The processor has quantified and documented a CO2 emissions baseline.</t>
  </si>
  <si>
    <t>The processor has established reduction targets for the identified Scope(s).</t>
  </si>
  <si>
    <t>The processor has disclosed CO2 equivalent emissions in line with established international reporting protocols (e.g. Intergovernmental Panel on Climate Change or GHG Protocol).</t>
  </si>
  <si>
    <t>The processor has assessed/measured noise levels at the property boundary to determine potential impact to neighboring land uses, including a baseline against which it measures reductions.</t>
  </si>
  <si>
    <t>The processor has implemented noise abatement controls in accordance with applicable requirements.</t>
  </si>
  <si>
    <t>The processor has means in place to ensure noise standards are not exceeded as appliable to the appropriate area classification/type.</t>
  </si>
  <si>
    <t>The processor has developed a documented noise reduction plan in relation to the baseline.</t>
  </si>
  <si>
    <t>The processor has means in place to measure its energy consumption, including a baseline against which it measures reductions.</t>
  </si>
  <si>
    <t>The processor has identified, implemented and quantified energy efficiency improvements.</t>
  </si>
  <si>
    <t>The processor has investigated opportunities for non-fossil fuel energy sources.</t>
  </si>
  <si>
    <t>Where possible, the processor has increased use of renewable energy to reduce total energy consumption and/or energy intensity.</t>
  </si>
  <si>
    <t>The processor has conducted and documented an assessment of water use impacts.</t>
  </si>
  <si>
    <t>The processor has obtained freshwater use or withdrawal authorization where necessary.</t>
  </si>
  <si>
    <t>The processor has evaluated measures to ensure that water consumption does not restrict availability/access for other water users or reduce the range and populations of fauna and flora in the area of the site / facility.</t>
  </si>
  <si>
    <t>The processor has evaluated opportunities to reduce freshwater use, including increasing water reuse/recycling where practical.</t>
  </si>
  <si>
    <t>The processor has developed a documented water use reduction plan in relation to the baseline.</t>
  </si>
  <si>
    <t>The processor has developed a documented inventory of wastewater sources and types, including a baseline against which it measures reductions.</t>
  </si>
  <si>
    <t>The processor has determined permitting, authorizations and wastewater discharge controls/treatment requirements.</t>
  </si>
  <si>
    <t>The processor has installed, operates and maintains wastewater discharge control/treatment equipment in accordance with manufacturer specifications.</t>
  </si>
  <si>
    <t>The processor has prohibited bypassing control/treatment equipment.</t>
  </si>
  <si>
    <t>The processor has conducted and documented inspections and maintenance of the control/treatment equipment in accordance with manufacturer specifications, including monitoring and laboratory measurement equipment calibration.</t>
  </si>
  <si>
    <t>The processor has developed a documented discharge reduction plan in relation to the baseline.</t>
  </si>
  <si>
    <t>The processor periodically evaluates erosion for its operations, especially when evaluating new construction or soil-disturbing work.</t>
  </si>
  <si>
    <t>The processor implements soil erosion controls where needed based on the site assessment and inspections.</t>
  </si>
  <si>
    <t>The processor has developed and documented an inventory of waste sources, types and current disposal/treatment locations and methods, including a baseline against which it measures reductions.</t>
  </si>
  <si>
    <t>The processor has obtained waste management authorization or registrations where necessary.</t>
  </si>
  <si>
    <t>The processor has evaluated a waste management system that includes a commitment to the ‘waste hierarchy’ and is applicable to all waste types (hazardous, non-hazardous and inert).</t>
  </si>
  <si>
    <t>The processor has used authorized waste management vendors for waste transportation, treatment and disposal.</t>
  </si>
  <si>
    <t>The processor has maintained documentation of all off-site waste management activities.</t>
  </si>
  <si>
    <t>The processor has separated waste types during on-site accumulation, especially wastes that are incompatible (i.e., create a chemical reaction when mixed that result in heat, flame or gas).</t>
  </si>
  <si>
    <t>The processor has stored wastes in containers that are in good condition, compatible with the wastes stored and labeled in the appropriate language(s) for the work force.</t>
  </si>
  <si>
    <t>The processor has conducted and documented regular inspections of waste generation, accumulation and management areas.</t>
  </si>
  <si>
    <t>The processor has minimized the amount of time waste is accumulated on-site before it is shipped to off-site treatment/disposal.</t>
  </si>
  <si>
    <t>The processor has developed a documented waste reduction plan in relation to the baseline.</t>
  </si>
  <si>
    <t>The processor does not use, operate or encroach on protected areas such as forests, wildlife preserves/management areas, areas of cultural or historical significance.</t>
  </si>
  <si>
    <t>The processor maintains a buffer area between its operations and any protected areas/land to which it may be adjacent.</t>
  </si>
  <si>
    <t>The processor maintains a buffer area between its operations and any indigenous peoples’ lands for settlements.</t>
  </si>
  <si>
    <t>The processor implements biodiversity restoration activities on abandoned lands.</t>
  </si>
  <si>
    <t>The processor has an updated written inventory of all aboveground and underground storage tanks on site, including the operational status, chemical stored and indication of spill prevention mechanisms.</t>
  </si>
  <si>
    <t>The processor has an updated written inventory of all aboveground and underground storage containers (such as drums, totes, etc.) on site, including the operational status, chemical stored and indication of spill prevention mechanisms.</t>
  </si>
  <si>
    <t>The processor has labeled or marked tanks and containers with the contents, hazards and operational status (if out of service, empty or unused).</t>
  </si>
  <si>
    <t>The processor has procedures and/or engineering controls to prevent the overfill of tanks.</t>
  </si>
  <si>
    <t>The processor has procedures and/or engineering controls to capture and minimize the spread of any spills including from loading/unloading areas.</t>
  </si>
  <si>
    <t>The processor conducts routine formal and informal inspections of all tanks, associated piping, valves and flanges and alarms.</t>
  </si>
  <si>
    <t>The processor permanently disconnects and removes from service tanks that are no longer needed or intended to be used.</t>
  </si>
  <si>
    <t>The processor has identified all applicable OHS requirements at the national, regional, state and local levels based on the number of workers at the site.</t>
  </si>
  <si>
    <t>The processor has obtained all applicable OHS permits and authorizations.</t>
  </si>
  <si>
    <t>The processor has maintained OHS documentation to demonstrate on-going compliance with all applicable permitting and regulatory requirements.</t>
  </si>
  <si>
    <t>The processor has a formal and documented system for identifying, managing and reducing OHS hazards at the operating site.</t>
  </si>
  <si>
    <t>The processor has a properly-qualified nurse or doctor covering all operating shifts where required by law.</t>
  </si>
  <si>
    <t>The processor has employee rest areas where required by law.</t>
  </si>
  <si>
    <t>The processor has a Health and Safety Committee, comprised of management representatives and workers. Unless otherwise specified by law, at least one worker member(s) on the Committee shall be by recognized trade union(s) representative(s), if they choose to serve. In cases where the union(s) does not appoint a representative or the organization is not unionized, workers shall appoint a representative(s) as they deem appropriate. Its decisions shall be effectively communicated to all personnel. The Committee shall be trained and retrained periodically in order to be competently committed to continually improving the health and safety conditions in the workplace. It shall conduct formal, periodic occupational health and safety risk assessments to identify and then address current and potential health and safety hazards. Records of these assessments and corrective and preventive actions taken shall be kept.</t>
  </si>
  <si>
    <t>The processor has a process to ensure personnel with OHS management responsibilities have/maintain relevant training and education related to their duties.</t>
  </si>
  <si>
    <t>Based on the job safety assessments and hazard identification, the processor makes appropriate PPE available to employees, contractors and visitors at no cost.</t>
  </si>
  <si>
    <t>Based on the job safety assessments and hazard identification, the processor ensures inventories of PPE are adequate.</t>
  </si>
  <si>
    <t>Based on the job safety assessments and hazard identification, the processor ensures PPE is stored in sanitary conditions.</t>
  </si>
  <si>
    <t>Based on the job safety assessments and hazard identification, the processor trains employees, contractors and visitors on proper use and fit of PPE as appropriate to their function in the workplace.</t>
  </si>
  <si>
    <t>Based on the job safety assessments and hazard identification, the processor monitors proper use of PPE by employees, contractors and visitors.</t>
  </si>
  <si>
    <t>The processor has a documented evaluation of the site/operations for emergency response/egress needs.</t>
  </si>
  <si>
    <t>The processor has emergency exits that are appropriate in number, location, adequacy.</t>
  </si>
  <si>
    <t>The processor ensures emergency exits are maintained in an unlocked, operating and unobstructed condition.</t>
  </si>
  <si>
    <t>The processor ensures emergency pathway lighting and signage are adequate, tested, operating and in the appropriate language(s) for the work force.</t>
  </si>
  <si>
    <t>The processor trains employees, contractors and visitors on emergency response and egress requirements, including conducting drills.</t>
  </si>
  <si>
    <t>The processor has established and documented arrangements in place with emergency response authorities such as fire responders, law enforcement and hospitals/doctors.</t>
  </si>
  <si>
    <t>The processor has established and maintains a fire safety committee.</t>
  </si>
  <si>
    <t>The processor has conducted and documented a fire safety evaluation.</t>
  </si>
  <si>
    <t>The processor has installed sprinklers/fire extinguishers with signage in the appropriate language(s) for the work force in the whole facility, including but not limited to offices, producing areas, accommodation.</t>
  </si>
  <si>
    <t>The processor has implemented an inspection, testing and maintenance program for fire safety equipment.</t>
  </si>
  <si>
    <t>The processor has repaired or replaced fire safety equipment in a timely manner.</t>
  </si>
  <si>
    <t>The processor has correctly installed all fire safety equipment, including sprinklers/fire extinguishers, hose reels, extraction fans, alarms/detectors, etc.</t>
  </si>
  <si>
    <t>The processor has implemented a hot work program.</t>
  </si>
  <si>
    <t>The processor has segregated combustible and explosive materials from sources of potential heat, sparks, ignition or chemical reaction.</t>
  </si>
  <si>
    <t>The processor has ensured that firefighting equipment is unlocked and access is not blocked.</t>
  </si>
  <si>
    <t>The processor has trained employees, contractors and visitors on fire safety as appropriate to their function in the workplace.</t>
  </si>
  <si>
    <t>The processor ensures all electrical junctions, boxes and breakers are closed and labeled in the appropriate language(s) for the work force.</t>
  </si>
  <si>
    <t>The processor ensures electrical cords are in good condition without temporary repairs.</t>
  </si>
  <si>
    <t>The processor ensures no exposed/bare wiring or other electrical conductors are allowed or exist.</t>
  </si>
  <si>
    <t>The processor ensures no informal or unauthorized electrical connections are allowed or exist.</t>
  </si>
  <si>
    <t>The processor ensures electricians are properly trained and provided with proper electrical safety and testing gear.</t>
  </si>
  <si>
    <t>The processor ensures wiring/equipment in wet areas are suitable for that service.</t>
  </si>
  <si>
    <t>The processor ensures electrical safety inspections are conducted and documented on a regular basis.</t>
  </si>
  <si>
    <t>The processor has developed, documented and implemented an energy control (lock-out/tag-out) program.  The program includes:
- Documented evaluation and consideration of all applicable forms of energy on-site – electrical, pneumatic, hydraulic, kinetic, etc.
- Proper lock-out/tag-out tools, equipment, locks and tags in the appropriate language(s) for the work force.
- Employee, contractor and visitor training.
- Evaluation and documentation of machine guarding needs and types.
- Deployment of machine guarding equipment and signage in the appropriate language(s) for the work force.
- Ongoing documented inspections and monitoring of lock-out/tag-out activities and machine guarding condition and effectiveness.</t>
  </si>
  <si>
    <t>The processor has developed a vehicle/powered equipment safety program for all powered vehicles/equipment used on-site.  This includes
- Documented pre-use inspections.
- Requirement to use seat belts.
- Prohibition on use of cell phones while operating vehicles/powered equipment.
- Presence of backup alarms and other warning systems.
- Protection of drivers from overhead falling objects.
- Employee, contractor and visitor training as appropriate to their function in the workplace.
- A requirement that only employees and contractors specifically trained in a particular vehicle/powered equipment use/operation can operate vehicles/powered equipment.</t>
  </si>
  <si>
    <t>The processor maintains hand tools in good condition (handles stable, no damage or cracks, etc.).</t>
  </si>
  <si>
    <t>The processor maintains electrical tools in good condition (cords, guards in place, handles/blades/wheels/etc. not damaged, etc.).</t>
  </si>
  <si>
    <t>The processor conducts on-going documented inspections and monitoring of hand tool condition.</t>
  </si>
  <si>
    <t>The processor has identified and maintains a documented inventory of confined spaces.</t>
  </si>
  <si>
    <t>The processor has labeled confined spaces in the appropriate language(s) for the work force.</t>
  </si>
  <si>
    <t>The processor has formally developed and documented confined space entry requirements.</t>
  </si>
  <si>
    <t>The processor has PPE available appropriate for confined space entry and rescue.</t>
  </si>
  <si>
    <t>The processor implements monitoring and rescue provisions.</t>
  </si>
  <si>
    <t>The processor has documented an evaluation of structural safety of roads, bridges, mines, operating locations and support locations, buildings, dormitories, etc. owned or operated by the processor.</t>
  </si>
  <si>
    <t>The processor has implemented a program for documented on-going inspections of conditions or events that may impact structural integrity or safety of the operations/site.</t>
  </si>
  <si>
    <t>The processor has taken corrective actions for identified deficiencies.</t>
  </si>
  <si>
    <t>The processor implements an inspection and corrective action program for ladders, stairs, railings, platforms and walkways.</t>
  </si>
  <si>
    <t>The processor removes damaged equipment from service until repairs are complete or replacements are placed into service.</t>
  </si>
  <si>
    <t>The processor evaluates and marks working surface load capacities especially for elevated/suspended surfaces like mezzanines, attics, platforms and catwalks.</t>
  </si>
  <si>
    <t>The processor maintains walkways and work areas free of slip and trip hazards and obstacles.</t>
  </si>
  <si>
    <t>The processor maintains work stations/work areas free of hazards that create slip and trip hazards or other risk of injuries.</t>
  </si>
  <si>
    <t>The processor has implemented a documented program for chemical safety that includes
- Maintaining an updated inventory of chemicals used in all buildings and areas of the operation, including a baseline against which it measures reductions,
- Availability of chemical safety information in the language(s) of the workers,
- Employee training as appropriate to their function in the workplace,
- Identification and separation of incompatible chemicals in the language(s) of the workers,
- Container labeling in the appropriate language(s) for the work force,
- Developed a documented chemical use reduction plan in relation to the baseline.</t>
  </si>
  <si>
    <t>The processor has implemented a documented program for working safely at heights that includes
- Employee, contractor and visitor training as appropriate to their function in the workplace,
- Minimizing the distance and consequences of a fall by using fall arrest or prevention equipment where the hazard cannot be eliminated,
- Ensuring equipment is suitable, stable and appropriate for the job,
- Conducted and documented engineering analyses for fall protection/prevention equipment tie-off points,
- Regular documented inspections of fall protection/prevention equipment for damage, correct use and expiration,
- Providing protection from falling objects,
- Preventing the storage of hazardous materials on rooftops.</t>
  </si>
  <si>
    <t>The processor has basic first aid capabilities, equipment and supplies.</t>
  </si>
  <si>
    <t>The processor documents regular inspections, tests and refills of first aid equipment and supplies.</t>
  </si>
  <si>
    <t>The processor provides basic first aid training for employees.</t>
  </si>
  <si>
    <t>The processor has developed and implemented a documented comprehensive safety training program that
- Includes general site safety and job-specific requirements.
- Is given in the language(s) of the workers.
- Requires periodic refresher training in the appropriate language(s) for the work force.
- Ensures new employees are trained before being allowed to undertake any activities requiring training.
- Ensures that employees changing jobs are trained before being allowed to undertake any activities requiring training.
- Monitors or confirms the effectiveness of the training.</t>
  </si>
  <si>
    <t>The processor has safety and warning signage/labels throughout the site.  The signs/labels are:
- In the language(s) of the workers,
- Legible,
- Maintained in good condition,
- Up to date.</t>
  </si>
  <si>
    <t>The processor has a documented formal incident reporting procedure that includes actual incidents and near misses.</t>
  </si>
  <si>
    <t>The processor supports interdepartmental communications to further identify and understand incidents and near misses.</t>
  </si>
  <si>
    <t>The processor encourages employees to report all incidents and does not create an environment where employees are disincentivized to report incidents or near-misses.</t>
  </si>
  <si>
    <t>The processor conducts formal reviews and, where appropriate, investigations on reported incidents</t>
  </si>
  <si>
    <t>The processor has a return-to-work program for injured employees that may include restricted duty until recovery is complete and the employee receives medical clearance to return to their original duties.</t>
  </si>
  <si>
    <t>The processor allows personnel to remove themselves from imminent serious danger without seeking permission from the organization.</t>
  </si>
  <si>
    <t>The processor maintains sanitary housekeeping and provides clean drinking water and restroom facilities,</t>
  </si>
  <si>
    <t>The processor maintains sanitary conditions for canteens, cafeterias, creche facilities, dormitories, or any other relevant worker support facilities,</t>
  </si>
  <si>
    <t>The processor maintains separate restroom facilities for men and women,</t>
  </si>
  <si>
    <t>The processor maintains adequate ventilation in all processing areas, canteens, offices, restrooms, dormitories and other enclosed areas,</t>
  </si>
  <si>
    <t>The processor maintains dormitories/accommodation areas separate from areas used for operations, production and materials/chemical storage,</t>
  </si>
  <si>
    <t>The processor maintains inspections of these areas to ensure sanitary/hygienic conditions are maintained.</t>
  </si>
  <si>
    <t>The processor has developed and implemented a procedure to prevent the introduction and spread of transmissible diseases in the workplace that includes
- Employee, contractor and visitor training as appropriate to their function in the workplace,
- Testing/monitoring for the presence of transmissible diseases,
- Providing for physical separation or distancing of workers,
- Providing appropriate medical care for infected workers,
- Providing appropriate PPE and washing/disinfection facilities to workers and visitors to prevent introduction and spread of transmissible diseases in the workplace.</t>
  </si>
  <si>
    <t>The processor has identified the legal compliance requirements related to labor, worker and social matters/impacts, and operates in accordance with those requirements, such as
- Identified all applicable worker registration requirements at the national, regional, state and local levels ,
- Obtained all applicable authorizations,
- Maintained documentation to demonstrate on-going compliance with all applicable authorizations and regulatory requirements,
- Maintained documentation concerning any legal enforcement actions/lawsuits involving the processors and corrective actions/resolution of such actions.
Where this standard conflicts or is not consistent with permitting and regulatory requirements at the national, regional, state and local levels, the processor complies with the legal requirements as a minimum.</t>
  </si>
  <si>
    <t>The processor has a documented policy banning the use of child labor, including the Worst Forms of Child Labor.</t>
  </si>
  <si>
    <t>The processor has established, documented, maintained and effectively communicated to personnel and other interested parties, written policies and procedures for remediation of child laborers, and provides adequate financial and other support to enable such children to attend and remain in school.</t>
  </si>
  <si>
    <t>The processor has procedures in place where young workers (aged 15 – 17) are subject to compulsory education laws, they work only outside of school hours. Under no circumstances shall any young worker’s school, work and transportation time exceed a combined total of 10 hours per day, and in no case shall young workers work more than 8 hours a day. Young workers may not work during night hours.</t>
  </si>
  <si>
    <t>The processor has implemented the more stringent of either
(a) national, subnational or local legal requirements for child and juvenile/adolescent labor, OR 
(b) a management system that prevents the employment of children under the age of 15, prevents the worst forms of child labor, and prevents the exposure of employees under the age of 18 to hazardous work in line with ILO Conventions No. 138 and No. 182.</t>
  </si>
  <si>
    <t>The processor ensures all workers have the right to work.</t>
  </si>
  <si>
    <t>The processor has developed and implements policies to monitor if all workers have the right to work.</t>
  </si>
  <si>
    <t>The processor keeps a record of documentation on legal right to work.</t>
  </si>
  <si>
    <t>The processor uses only registered/authorized labor providers/agencies.</t>
  </si>
  <si>
    <t>The processor has systems to monitor labor providers/agencies.</t>
  </si>
  <si>
    <t>The processor ensures no fees charged to workers by the providers/agencies exceed legal limits.</t>
  </si>
  <si>
    <t>The processor ensures that workers do not pay deposits to providers/agencies.</t>
  </si>
  <si>
    <t>The processor ensures that workers are not charged fees for food, clothing, transportation, health checks, work documentation and / or supplies as part of their recruitment.</t>
  </si>
  <si>
    <t>The processor has developed and implements a policy to monitor subcontractors where it is a client requirement.</t>
  </si>
  <si>
    <t>The processor has informed its client when manufacturing is not taking place at his own site.</t>
  </si>
  <si>
    <t>The processor ensures his subcontractors have the legal right to work.</t>
  </si>
  <si>
    <t>The processor ensures there is no substantial evidence of forced / bonded / trafficked / prison labor at subcontractor level.</t>
  </si>
  <si>
    <t>The processor ensures there is no substantial evidence of child / underage labor at subcontractor level.</t>
  </si>
  <si>
    <t>The processor has a documented policy concerning employees’ rights to freedom of association and to collective bargaining.</t>
  </si>
  <si>
    <t>The processor respects employees’ rights to freedom of association and to collective bargaining in line with ILO Conventions No. 87 and No. 98, participates in collective bargaining processes in good faith and does not obstruct alternative means of association where there are legal restrictions.  In the absence of formal collective bargaining, worker committees should be permitted to discuss workplace issues.</t>
  </si>
  <si>
    <t>The processor ensures union members, representatives of workers and any personnel engaged in organizing workers are not subjected to discrimination, harassment, intimidation or retaliation for being union members, representative(s) of workers or engaged in organizing workers, and that such representatives have access to their members in the workplace.</t>
  </si>
  <si>
    <t>The processor has a documented policy concerning fair treatment and payment of all workers.</t>
  </si>
  <si>
    <t>The processor maintains records of worker reports of harassment, disciplinary actions, associated investigations and corrective actions.</t>
  </si>
  <si>
    <t>The processor provides training to employees on harassment.</t>
  </si>
  <si>
    <t>The processor ensures personnel are not subject to pregnancy or virginity tests under any circumstances.</t>
  </si>
  <si>
    <t>The processor maintains records of worker reports of discrimination/harassment, disciplinary actions, associated investigations and corrective actions.</t>
  </si>
  <si>
    <t>The processor ensures any employee who has been in a continuous service for a year should not be laid off until he has been given a month’s notice in writing, indicating reasons, unless he has been paid wages for the period, in lieu of such notice.</t>
  </si>
  <si>
    <t>The processor ensures that, in an ordinary lay-off, the last person to be employed in a category of worker is laid-off first. If not so, the employer records the reasons for the same.</t>
  </si>
  <si>
    <t>The processor ensures that, in case of closing of a factory due to economic bankruptcy, an alternative employment needs to be arranged with same remuneration on same terms and conditions, if notice or compensation isn’t provided.</t>
  </si>
  <si>
    <t>The processor has a documented policy concerning gender equality in the workplace.</t>
  </si>
  <si>
    <t>The processor continually assesses and monitors gender equality in the workplace.</t>
  </si>
  <si>
    <t>The processor has a documented policy concerning working hours, overtime and mandated leave.</t>
  </si>
  <si>
    <t>The processor keeps employees’ total regular and overtime working hours to 60 hours per week unless defined otherwise by applicable law or a collective bargaining agreement.</t>
  </si>
  <si>
    <t>The processor ensures overtime is voluntary.</t>
  </si>
  <si>
    <t>The processor ensures that, when overtime work is needed in order to meet short-term business demand, such overtime work is managed in accordance with a freely negotiated collective bargaining agreement representing a significant portion of its workforce.</t>
  </si>
  <si>
    <t>The processor provides one rest day in seven and annual leave.</t>
  </si>
  <si>
    <t>The processor provides annual and mandated leave in compliance with national and local laws.</t>
  </si>
  <si>
    <t>The processor maintains records of employee work hours, overtime and leave.</t>
  </si>
  <si>
    <t>The processor has a documented policy concerning minimum wages, overtime, severance and benefits.</t>
  </si>
  <si>
    <t>The processor does not engage in labor practices that reduce workers' wages or benefits or result in employment situations such as labor-only contracting arrangements, consecutive short-term contracts, use of temporary workers for more than six months and/or false apprenticeship or similar schemes that avoid a country’s labor and social security requirements.</t>
  </si>
  <si>
    <t>The processor pays wages that equal or exceed the national minimum wage with a plan to identify and meet the appropriate industry wage (if higher) and exceed a local fair wage.</t>
  </si>
  <si>
    <t>The processor pays appropriate overtime/nightshift wages, paid leave (including maternity leave), social security, compensation for injuries/death, and provides other benefits such as those related to years of service, seniority, performance, etc.</t>
  </si>
  <si>
    <t>The processor does not deduct or reduce wages for disciplinary purposes.</t>
  </si>
  <si>
    <t>The processor pays government or regulatory deductions on time.</t>
  </si>
  <si>
    <t>The processor does not make deductions from worker pay for staying employed.</t>
  </si>
  <si>
    <t>The processor ensures workers are not required to sign up for accommodation rental exceeding period of employment or require excessive deposits with financial penalties for leaving early employment or accommodation.</t>
  </si>
  <si>
    <t>The processor maintains records of timely payment of wages, severance and benefits to workers.</t>
  </si>
  <si>
    <t>The processor provides pay slips to workers in a language they understand and to include a detailed account of all deductions.</t>
  </si>
  <si>
    <t>The processor ensures wages are paid only to the employee, including bank accounts controlled by the employee.</t>
  </si>
  <si>
    <t>The processor ensures none of worker pay is withheld for any reason that is not allowed by law or union/collective bargaining agreement.</t>
  </si>
  <si>
    <t>The processor ensures that workers are not required to pay deposits to access their documents or take vacation/leave.</t>
  </si>
  <si>
    <t>The processor does not charge rents for accommodation that are in excess of local norms/market conditions.</t>
  </si>
  <si>
    <t>The processor only maintains one set of books/records that accurately reflect worker compensation.</t>
  </si>
  <si>
    <t>The processor has a grievance mechanism accessible to all employees, anonymously.</t>
  </si>
  <si>
    <t>The processor has procedures for investigating, following up on and communicating the outcome of complaints concerning the workplace or of its implementing policies and procedures. These results are freely available to all personnel and, upon request, to interested parties.</t>
  </si>
  <si>
    <t>The processor has a documented policy concerning respecting human rights.</t>
  </si>
  <si>
    <t>The processor implements the UN Guiding Principles on Business and Human Rights including human rights due diligence.</t>
  </si>
  <si>
    <t>The processor makes reasonable accommodation for worker religious practices.</t>
  </si>
  <si>
    <t>The processor has a documented policy concerning workplace security and its impact on worker human rights.</t>
  </si>
  <si>
    <t>The processor implements the Voluntary Principles on Security and Human Rights (VP on SHR) when engaging with private or public security forces.</t>
  </si>
  <si>
    <t>The processor continually assesses and monitors human rights conformance in the workplace.</t>
  </si>
  <si>
    <t>The processor has a documented policy concerning right and Free Prior and Informed Consent (FPIC) of under-privileged communities.</t>
  </si>
  <si>
    <t>The processor respects the rights of and FPIC of under-privileged communities.</t>
  </si>
  <si>
    <t>The processor avoids adverse impacts on under-privileged communities’ lands, livelihoods, resources, and cultural heritage.</t>
  </si>
  <si>
    <t>The processor has developed and implemented an under-privileged communities engagement plan in order to contribute to their empowerment.</t>
  </si>
  <si>
    <t>Where land acquisition or resettlement is necessary, the processor has a documented policy concerning land acquisition and resettlement.</t>
  </si>
  <si>
    <t>Where land acquisition or resettlement is necessary, the processor explores all viable alternative project designs to avoid and/or minimize land acquisition and physical or economic displacement.</t>
  </si>
  <si>
    <t>Where land acquisition or resettlement is necessary, the processor implements a resettlement action plan to fairly address and compensate for residual adverse impacts.</t>
  </si>
  <si>
    <t>The processor has a documented policy concerning cultural heritage sites.</t>
  </si>
  <si>
    <t>The processor has identified cultural heritage sites in the area of the processors.</t>
  </si>
  <si>
    <t>Based on consultation with stakeholders, the processor avoids, minimizes, reduces and compensates for adverse impacts on cultural heritage.</t>
  </si>
  <si>
    <t>The processor has identified the legal compliance requirements related to operating the business, and operates in accordance with those requirements, including avoiding doing business with sanctioned entities and ensuring payment of taxes.</t>
  </si>
  <si>
    <t>The processor has obtained all applicable authorizations.</t>
  </si>
  <si>
    <t>The processor has maintained documentation to demonstrate on-going compliance with all applicable authorizations and regulatory requirements.</t>
  </si>
  <si>
    <t>The processor has a process to ensure personnel with responsibilities for policy/procedure implementation have/maintain relevant training and education related to their duties.</t>
  </si>
  <si>
    <t>The processor has operating procedures in place to support the policies.</t>
  </si>
  <si>
    <t xml:space="preserve">The processor has developed, communicated and enforced documented policies on the processor’s expectations and requirements for environmental management, occupational health and safety, social responsibility and corporate governance.  </t>
  </si>
  <si>
    <t>The processor prohibits and prevents bribery (including facilitation payments), corruption and anti-competitive behavior.  This includes
- Formally establishing responsibility for business ethics management to someone in the company ,
- Employee, contractor and visitor training as appropriate to their function in the workplace,
- Fraud and collusion identification and management systems,
- Giving, offering or accepting gifts, offers of employment or contracts or anything of value, whether directly or indirectly through third parties or family members,
- Internal employee whistleblower process,
- Whistleblower protections,
- Ongoing monitoring and enforcement,
- Misuse and security of confidential data.</t>
  </si>
  <si>
    <t>The processor promotes responsible business practices with significant business partners, including suppliers. This includes
- conducting due diligence on business partners, 
- assessing potential new business relationships,
- periodically reviewing existing relationships to evaluate changes,
- promoting transparency,
- favoring mid-term commercial relationships.</t>
  </si>
  <si>
    <t>The processor has established formal documented management responsibility and accountability for implementation of due diligence, health, safety, social and environmental management.</t>
  </si>
  <si>
    <t>The processor has demonstrated management accountability and implementation through actions of monitoring and enforcing due diligence, health safety, social and environmental management requirements.</t>
  </si>
  <si>
    <t>The processor has made available training programs to workers on processor requirements, expectations and effective implementation on due diligence, health, safety, environmental management, social responsibility, grievance mechanisms and business ethics.</t>
  </si>
  <si>
    <t>The processor has implemented processes for root cause investigations for complaints, grievances, or incidents.</t>
  </si>
  <si>
    <t>The processor has made resources available for such investigations, corrective/preventive actions and implementation, and maintains records of the results.</t>
  </si>
  <si>
    <t>The processor has disciplinary policies communicated and procedures in place for staff, contractor and supplier nonconformance to legal or contract requirements.</t>
  </si>
  <si>
    <t>The processor has a process of monitoring disciplinary actions taken against staff, contractors and suppliers.</t>
  </si>
  <si>
    <t>ENV-AE-3</t>
  </si>
  <si>
    <t>ENV-AE-4</t>
  </si>
  <si>
    <t>ENV-AE-5</t>
  </si>
  <si>
    <t>ENV-AE-6</t>
  </si>
  <si>
    <t>ENV-AE-7</t>
  </si>
  <si>
    <t>ENV-AE-8</t>
  </si>
  <si>
    <t>ENV-GHG-3</t>
  </si>
  <si>
    <t>ENV-GHG-4</t>
  </si>
  <si>
    <t>ENV-NOI-3</t>
  </si>
  <si>
    <t>ENV-NOI-4</t>
  </si>
  <si>
    <t>ENV-EC-3</t>
  </si>
  <si>
    <t>ENV-EC-4</t>
  </si>
  <si>
    <t>ENV-FW-3</t>
  </si>
  <si>
    <t>ENV-FW-4</t>
  </si>
  <si>
    <t>ENV-FW-5</t>
  </si>
  <si>
    <t>ENV-WW-3</t>
  </si>
  <si>
    <t>ENV-WW-4</t>
  </si>
  <si>
    <t>ENV-WW-5</t>
  </si>
  <si>
    <t>ENV-WW-6</t>
  </si>
  <si>
    <t>ENV-WM-3</t>
  </si>
  <si>
    <t>ENV-WM-4</t>
  </si>
  <si>
    <t>ENV-WM-5</t>
  </si>
  <si>
    <t>ENV-WM-6</t>
  </si>
  <si>
    <t>ENV-WM-7</t>
  </si>
  <si>
    <t>ENV-WM-8</t>
  </si>
  <si>
    <t>ENV-WM-9</t>
  </si>
  <si>
    <t>ENV-WM-10</t>
  </si>
  <si>
    <t>ENV-BIOD-3</t>
  </si>
  <si>
    <t>ENV-BIOD-4</t>
  </si>
  <si>
    <t>ENV-CHEM-3</t>
  </si>
  <si>
    <t>ENV-CHEM-4</t>
  </si>
  <si>
    <t>ENV-CHEM-5</t>
  </si>
  <si>
    <t>ENV-CHEM-6</t>
  </si>
  <si>
    <t>ENV-CHEM-7</t>
  </si>
  <si>
    <t>GOV-MRA-3</t>
  </si>
  <si>
    <t>GOV-MRA-4</t>
  </si>
  <si>
    <t>GOV-MRA-5</t>
  </si>
  <si>
    <t>GOV-MRA-6</t>
  </si>
  <si>
    <t>GOV-MRA-7</t>
  </si>
  <si>
    <t>GOV-POL-3</t>
  </si>
  <si>
    <t>GOV-LC-3</t>
  </si>
  <si>
    <t>GOV-LC-4</t>
  </si>
  <si>
    <t>GOV-LC-5</t>
  </si>
  <si>
    <t>SOC-CULT-3</t>
  </si>
  <si>
    <t>SOC-LAND-3</t>
  </si>
  <si>
    <t>SOC-UNDER-3</t>
  </si>
  <si>
    <t>SOC-UNDER-4</t>
  </si>
  <si>
    <t>SOC-SHR-3</t>
  </si>
  <si>
    <t>SOC-HR-3</t>
  </si>
  <si>
    <t>SOC-GRIEV-3</t>
  </si>
  <si>
    <t>SOC-REM-3</t>
  </si>
  <si>
    <t>SOC-REM-4</t>
  </si>
  <si>
    <t>SOC-REM-5</t>
  </si>
  <si>
    <t>SOC-REM-6</t>
  </si>
  <si>
    <t>SOC-REM-7</t>
  </si>
  <si>
    <t>SOC-REM-8</t>
  </si>
  <si>
    <t>SOC-REM-9</t>
  </si>
  <si>
    <t>SOC-REM-10</t>
  </si>
  <si>
    <t>SOC-REM-11</t>
  </si>
  <si>
    <t>SOC-REM-12</t>
  </si>
  <si>
    <t>SOC-REM-13</t>
  </si>
  <si>
    <t>SOC-REM-14</t>
  </si>
  <si>
    <t>SOC-REM-15</t>
  </si>
  <si>
    <t>SOC-WH-3</t>
  </si>
  <si>
    <t>SOC-WH-4</t>
  </si>
  <si>
    <t>SOC-WH-5</t>
  </si>
  <si>
    <t>SOC-WH-6</t>
  </si>
  <si>
    <t>SOC-WH-7</t>
  </si>
  <si>
    <t>SOC-LAY-3</t>
  </si>
  <si>
    <t>SOC-HAR-3</t>
  </si>
  <si>
    <t>SOC-HAR-4</t>
  </si>
  <si>
    <t>SOC-DISC-3</t>
  </si>
  <si>
    <t>SOC-DISC-4</t>
  </si>
  <si>
    <t>SOC-FREE-3</t>
  </si>
  <si>
    <t>SOC-SC-3</t>
  </si>
  <si>
    <t>SOC-SC-4</t>
  </si>
  <si>
    <t>SOC-SC-5</t>
  </si>
  <si>
    <t>SOC-LABPR-3</t>
  </si>
  <si>
    <t>SOC-LABPR-4</t>
  </si>
  <si>
    <t>SOC-LABPR-5</t>
  </si>
  <si>
    <t>SOC-ENT-3</t>
  </si>
  <si>
    <t>SOC-FL-3</t>
  </si>
  <si>
    <t>SOC-FL-4</t>
  </si>
  <si>
    <t>SOC-FL-5</t>
  </si>
  <si>
    <t>SOC-FL-6</t>
  </si>
  <si>
    <t>SOC-FL-7</t>
  </si>
  <si>
    <t>SOC-FL-8</t>
  </si>
  <si>
    <t>SOC-CL-3</t>
  </si>
  <si>
    <t>SOC-CL-4</t>
  </si>
  <si>
    <t>OHS-SAN-3</t>
  </si>
  <si>
    <t>OHS-SAN-4</t>
  </si>
  <si>
    <t>OHS-SAN-5</t>
  </si>
  <si>
    <t>OHS-SAN-6</t>
  </si>
  <si>
    <t>OHS-INC-3</t>
  </si>
  <si>
    <t>OHS-INC-4</t>
  </si>
  <si>
    <t>OHS-INC-5</t>
  </si>
  <si>
    <t>OHS-INC-6</t>
  </si>
  <si>
    <t>OHS-FA-3</t>
  </si>
  <si>
    <t>OHS-WALK-3</t>
  </si>
  <si>
    <t>OHS-WALK-4</t>
  </si>
  <si>
    <t>OHS-WALK-5</t>
  </si>
  <si>
    <t>OHS-STRUC-3</t>
  </si>
  <si>
    <t>OHS-CONF-3</t>
  </si>
  <si>
    <t>OHS-CONF-4</t>
  </si>
  <si>
    <t>OHS-CONF-5</t>
  </si>
  <si>
    <t>OHS-HAND-3</t>
  </si>
  <si>
    <t>OHS-ELEC-3</t>
  </si>
  <si>
    <t>OHS-ELEC-4</t>
  </si>
  <si>
    <t>OHS-ELEC-5</t>
  </si>
  <si>
    <t>OHS-ELEC-6</t>
  </si>
  <si>
    <t>OHS-ELEC-7</t>
  </si>
  <si>
    <t>OHS-FIRE-3</t>
  </si>
  <si>
    <t>OHS-FIRE-4</t>
  </si>
  <si>
    <t>OHS-FIRE-5</t>
  </si>
  <si>
    <t>OHS-FIRE-6</t>
  </si>
  <si>
    <t>OHS-FIRE-7</t>
  </si>
  <si>
    <t>OHS-FIRE-8</t>
  </si>
  <si>
    <t>OHS-FIRE-9</t>
  </si>
  <si>
    <t>OHS-FIRE-10</t>
  </si>
  <si>
    <t>OHS-PPE-3</t>
  </si>
  <si>
    <t>OHS-PPE-4</t>
  </si>
  <si>
    <t>OHS-PPE-5</t>
  </si>
  <si>
    <t>OHS-MAN-3</t>
  </si>
  <si>
    <t>OHS-MAN-4</t>
  </si>
  <si>
    <t>OHS-MAN-5</t>
  </si>
  <si>
    <t>OHS-LC-3</t>
  </si>
  <si>
    <t>OHS-LC-4</t>
  </si>
  <si>
    <t>OHS-LC-5</t>
  </si>
  <si>
    <t>The processor has identified all applicable environmental permitting and regulatory requirements at the national, regional, state and local levels.</t>
  </si>
  <si>
    <t>Major</t>
  </si>
  <si>
    <t>Minor</t>
  </si>
  <si>
    <t>N/A</t>
  </si>
  <si>
    <t>ZT</t>
  </si>
  <si>
    <t>OHS-EME-1</t>
  </si>
  <si>
    <t>OHS-EME-2</t>
  </si>
  <si>
    <t>OHS-EME-3</t>
  </si>
  <si>
    <t>OHS-EME-4</t>
  </si>
  <si>
    <t>OHS-EME-5</t>
  </si>
  <si>
    <t>OHS-EME-6</t>
  </si>
  <si>
    <t>ENV-CHEM-8</t>
  </si>
  <si>
    <t>The processor has identified and documented the OHS exposures – including industrial hygiene - to employees, contractors and visitors appropriate for the task, activities or purpose of the individual. Hazards may include:
- Chemical
- Biological,
- Physical,
- Electrical,
- Fire,
- Environmental (temperature, lighting, ventilation).</t>
  </si>
  <si>
    <t>The processor has implemented a program for material handling safety that includes operation, documented inspections and maintenance of
- Hoists/cranes,
- Slings/straps,
- Storage racks.</t>
  </si>
  <si>
    <t>The processor has a documented policy banning discrimination and harassment of workers, including for example (this list is not exhaustive):
- sexual harassment/abuse, 
- corporal punishment, 
- mental or physical coercion,
- verbal abuse,
- discrimination in hiring,
- remuneration, 
- access to training, promotion, termination or retirement.</t>
  </si>
  <si>
    <t>The processor provides training to employees on discrimination.</t>
  </si>
  <si>
    <t>The processor prevents and addresses all forms of harassment and discrimination in the workplace in line with ILO Conventions No. 100 and No. 111, including for example (this list is not exhaustive):
- race, national or territorial or social origin,
- caste, birth,
- religion,
- disability,
- gender,
- sexual orientation,
- family responsibilities,
- marital status,
- union membership,
- political opinions,
- age, or
- any other condition that could give rise to discrimination.</t>
  </si>
  <si>
    <t>The processor has a “no retaliation” policy the prohibits disciplining, dismissing or otherwise discriminating against any personnel or interested party for providing information on this standard compliance or for making other workplace complaints</t>
  </si>
  <si>
    <t>Comment</t>
  </si>
  <si>
    <t>Timeframe to implement corrective action(s)</t>
  </si>
  <si>
    <t xml:space="preserve">Remarks of management on gaps </t>
  </si>
  <si>
    <t>Relevant documentation</t>
  </si>
  <si>
    <t>Relevant clearances, permits and authorizations</t>
  </si>
  <si>
    <t>Relevant inventory</t>
  </si>
  <si>
    <t>Relevant demonstration</t>
  </si>
  <si>
    <t>Relevant equipment and installation</t>
  </si>
  <si>
    <t>Relevant inspection and maintenance plan</t>
  </si>
  <si>
    <t>Relevant personnel</t>
  </si>
  <si>
    <t>Relevant committee</t>
  </si>
  <si>
    <t>Relevant training plan</t>
  </si>
  <si>
    <t>The processor monitors, avoids, minimizes, reduces and compensates for adverse impacts on health and safety of the communities surrounding processing sites.</t>
  </si>
  <si>
    <t>The processor has identified community needs in consultation with affected communities, developed a plan, and committed resources to support community development.</t>
  </si>
  <si>
    <t>AUDIT OUTCOMES</t>
  </si>
  <si>
    <t>Global Workplace Standard for Mica Processors
- Audit outcomes -</t>
  </si>
  <si>
    <t>Category</t>
  </si>
  <si>
    <t>Fulfilled</t>
  </si>
  <si>
    <t>Partial</t>
  </si>
  <si>
    <t>Not fulfilled</t>
  </si>
  <si>
    <t>Total number of criteria</t>
  </si>
  <si>
    <t>Colonne1</t>
  </si>
  <si>
    <t>Colonne2</t>
  </si>
  <si>
    <t>Colonne3</t>
  </si>
  <si>
    <t>SUMMARY</t>
  </si>
  <si>
    <t>DETAILED</t>
  </si>
  <si>
    <t>CA completed</t>
  </si>
  <si>
    <t>CA on going</t>
  </si>
  <si>
    <t>CA not started</t>
  </si>
  <si>
    <t>days</t>
  </si>
  <si>
    <t>Time to correct non-compliances</t>
  </si>
  <si>
    <t>CAP FOLLOW-UP</t>
  </si>
  <si>
    <t>Global Workplace Standard for Mica Processors
- CAP follow-up -</t>
  </si>
  <si>
    <t>Corrective Action(s) - CA</t>
  </si>
  <si>
    <t>Total number of criteria necessiting corrective actions (CA)</t>
  </si>
  <si>
    <t>… of those late</t>
  </si>
  <si>
    <t>INSTRUCTIONS</t>
  </si>
  <si>
    <t>- Audit grid (with all findings identified during the audit, as well as corrective actions proposed to correct gaps).</t>
  </si>
  <si>
    <t>- Audit details (with all details related to the auditee and the audit),</t>
  </si>
  <si>
    <t>'Audit outcomes' and 'CAP follow up' worksheets are automatically filled in. Their purpose is to give a rapide overview of the outcomes of the audit, and where the auditee stands with regards to the implementation of corrective actions.</t>
  </si>
  <si>
    <t>Document</t>
  </si>
  <si>
    <t xml:space="preserve"> Facility Tour</t>
  </si>
  <si>
    <t xml:space="preserve"> Worker Interview</t>
  </si>
  <si>
    <t xml:space="preserve"> Management Interview</t>
  </si>
  <si>
    <t>How was Evidence Verified (Select all that apply)</t>
  </si>
  <si>
    <t>PRINTING INSTRUCTIONS</t>
  </si>
  <si>
    <t>On the Audit Grid, filter on [Audit outcome] to show only violations</t>
  </si>
  <si>
    <t>Select worksheets to be printed by holding Ctrl and clicking each worksheet that needs to be printed</t>
  </si>
  <si>
    <t>Go to File &gt; Save As &gt; Save as PDF</t>
  </si>
  <si>
    <t>Save this file before printing</t>
  </si>
  <si>
    <t>Auditor Guidance</t>
  </si>
  <si>
    <t>Global Workplace Standard for Mica Processors
- Audit details -</t>
  </si>
  <si>
    <t>Site country</t>
  </si>
  <si>
    <t>Site name</t>
  </si>
  <si>
    <t>Parent company name</t>
  </si>
  <si>
    <t>Processor's name</t>
  </si>
  <si>
    <t>Audit scope (standard)</t>
  </si>
  <si>
    <t>Audit scope (processor's site)</t>
  </si>
  <si>
    <t>PPP-YYYY-MM-AAA</t>
  </si>
  <si>
    <t>SUMMARY OF FINDINGS</t>
  </si>
  <si>
    <t>Global Workplace Standard for Mica Processors
- Summary of findings -</t>
  </si>
  <si>
    <t>Positive observations</t>
  </si>
  <si>
    <t>Negative observations</t>
  </si>
  <si>
    <t>Environment</t>
  </si>
  <si>
    <t>Occupational Health &amp; Safety</t>
  </si>
  <si>
    <t>Social</t>
  </si>
  <si>
    <t>Governance</t>
  </si>
  <si>
    <t>Supply Chain Due Diligence</t>
  </si>
  <si>
    <t>Others</t>
  </si>
  <si>
    <t>- Findings summary (with the key outcomes of the audit)</t>
  </si>
  <si>
    <t>Code format: PPP first three letters of the Processor's name, YYYY year, MM month, AAA first three letters of the auditing company</t>
  </si>
  <si>
    <t>Global compliance rates</t>
  </si>
  <si>
    <t>The worksheets to be filled in are:</t>
  </si>
  <si>
    <t>Audit outcome
In case of "N/A", please state why in Comments</t>
  </si>
  <si>
    <t>VERSION</t>
  </si>
  <si>
    <t>Version</t>
  </si>
  <si>
    <t>Original publication</t>
  </si>
  <si>
    <t>Revision date</t>
  </si>
  <si>
    <t>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</si>
</sst>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Calibri"/>
      <family val="2"/>
      <scheme val="minor"/>
    </font>
    <font>
      <sz val="12"/>
      <color theme="1"/>
      <name val="Trebuchet MS"/>
      <family val="2"/>
    </font>
    <font>
      <sz val="24"/>
      <color rgb="FF114076"/>
      <name val="Trebuchet MS"/>
      <family val="2"/>
    </font>
    <font>
      <b/>
      <sz val="14"/>
      <color rgb="FF114076"/>
      <name val="Trebuchet MS"/>
      <family val="2"/>
    </font>
    <font>
      <b/>
      <sz val="12"/>
      <color rgb="FF114076"/>
      <name val="Trebuchet MS"/>
      <family val="2"/>
    </font>
    <font>
      <sz val="12"/>
      <color rgb="FF114076"/>
      <name val="Trebuchet MS"/>
      <family val="2"/>
    </font>
    <font>
      <i/>
      <sz val="18"/>
      <color theme="0" tint="-0.34998626667073579"/>
      <name val="Trebuchet MS"/>
      <family val="2"/>
    </font>
    <font>
      <b/>
      <sz val="14"/>
      <color rgb="FF134077"/>
      <name val="Trebuchet MS"/>
      <family val="2"/>
    </font>
    <font>
      <b/>
      <sz val="12"/>
      <color rgb="FF134077"/>
      <name val="Trebuchet MS"/>
      <family val="2"/>
    </font>
    <font>
      <sz val="12"/>
      <color rgb="FF134077"/>
      <name val="Trebuchet MS"/>
      <family val="2"/>
    </font>
    <font>
      <i/>
      <sz val="12"/>
      <color rgb="FF134077"/>
      <name val="Trebuchet MS"/>
      <family val="2"/>
    </font>
    <font>
      <i/>
      <sz val="12"/>
      <color theme="0" tint="-0.34998626667073579"/>
      <name val="Trebuchet MS"/>
      <family val="2"/>
    </font>
    <font>
      <sz val="12"/>
      <color theme="0"/>
      <name val="Trebuchet MS"/>
      <family val="2"/>
    </font>
    <font>
      <sz val="8"/>
      <name val="Calibri"/>
      <family val="2"/>
      <scheme val="minor"/>
    </font>
    <font>
      <sz val="12"/>
      <color theme="1"/>
      <name val="Calibri"/>
      <family val="2"/>
      <scheme val="minor"/>
    </font>
    <font>
      <i/>
      <sz val="12"/>
      <color theme="1"/>
      <name val="Trebuchet MS"/>
      <family val="2"/>
    </font>
    <font>
      <sz val="18"/>
      <color rgb="FF134077"/>
      <name val="Trebuchet MS"/>
      <family val="2"/>
    </font>
    <font>
      <i/>
      <sz val="12"/>
      <color theme="0" tint="-0.499984740745262"/>
      <name val="Trebuchet MS"/>
      <family val="2"/>
    </font>
    <font>
      <sz val="9"/>
      <color theme="0" tint="-0.34998626667073579"/>
      <name val="Trebuchet MS"/>
      <family val="2"/>
    </font>
    <font>
      <sz val="9"/>
      <color rgb="FF134077"/>
      <name val="Trebuchet MS"/>
      <family val="2"/>
    </font>
    <font>
      <sz val="12"/>
      <color rgb="FF000000"/>
      <name val="Calibri"/>
      <family val="2"/>
    </font>
  </fonts>
  <fills count="4">
    <fill>
      <patternFill patternType="none"/>
    </fill>
    <fill>
      <patternFill patternType="gray125"/>
    </fill>
    <fill>
      <patternFill patternType="solid">
        <fgColor rgb="FF134077"/>
        <bgColor indexed="64"/>
      </patternFill>
    </fill>
    <fill>
      <patternFill patternType="solid">
        <fgColor theme="4" tint="0.79998168889431442"/>
        <bgColor indexed="64"/>
      </patternFill>
    </fill>
  </fills>
  <borders count="91">
    <border>
      <left/>
      <right/>
      <top/>
      <bottom/>
      <diagonal/>
    </border>
    <border>
      <left style="medium">
        <color rgb="FF114076"/>
      </left>
      <right/>
      <top style="medium">
        <color rgb="FF114076"/>
      </top>
      <bottom/>
      <diagonal/>
    </border>
    <border>
      <left/>
      <right/>
      <top style="medium">
        <color rgb="FF114076"/>
      </top>
      <bottom/>
      <diagonal/>
    </border>
    <border>
      <left/>
      <right style="medium">
        <color rgb="FF114076"/>
      </right>
      <top style="medium">
        <color rgb="FF114076"/>
      </top>
      <bottom/>
      <diagonal/>
    </border>
    <border>
      <left style="medium">
        <color rgb="FF114076"/>
      </left>
      <right/>
      <top/>
      <bottom/>
      <diagonal/>
    </border>
    <border>
      <left/>
      <right style="medium">
        <color rgb="FF114076"/>
      </right>
      <top/>
      <bottom/>
      <diagonal/>
    </border>
    <border>
      <left style="medium">
        <color rgb="FF114076"/>
      </left>
      <right/>
      <top/>
      <bottom style="medium">
        <color rgb="FF114076"/>
      </bottom>
      <diagonal/>
    </border>
    <border>
      <left/>
      <right/>
      <top/>
      <bottom style="medium">
        <color rgb="FF114076"/>
      </bottom>
      <diagonal/>
    </border>
    <border>
      <left/>
      <right style="medium">
        <color rgb="FF114076"/>
      </right>
      <top/>
      <bottom style="medium">
        <color rgb="FF114076"/>
      </bottom>
      <diagonal/>
    </border>
    <border>
      <left style="thin">
        <color rgb="FF114076"/>
      </left>
      <right/>
      <top style="thin">
        <color rgb="FF114076"/>
      </top>
      <bottom/>
      <diagonal/>
    </border>
    <border>
      <left/>
      <right/>
      <top style="thin">
        <color rgb="FF114076"/>
      </top>
      <bottom/>
      <diagonal/>
    </border>
    <border>
      <left/>
      <right style="thin">
        <color rgb="FF114076"/>
      </right>
      <top style="thin">
        <color rgb="FF114076"/>
      </top>
      <bottom/>
      <diagonal/>
    </border>
    <border>
      <left style="thin">
        <color rgb="FF114076"/>
      </left>
      <right/>
      <top/>
      <bottom/>
      <diagonal/>
    </border>
    <border>
      <left/>
      <right style="thin">
        <color rgb="FF114076"/>
      </right>
      <top/>
      <bottom/>
      <diagonal/>
    </border>
    <border>
      <left style="thin">
        <color rgb="FF114076"/>
      </left>
      <right/>
      <top/>
      <bottom style="thin">
        <color rgb="FF114076"/>
      </bottom>
      <diagonal/>
    </border>
    <border>
      <left/>
      <right/>
      <top/>
      <bottom style="thin">
        <color rgb="FF114076"/>
      </bottom>
      <diagonal/>
    </border>
    <border>
      <left/>
      <right style="thin">
        <color rgb="FF114076"/>
      </right>
      <top/>
      <bottom style="thin">
        <color rgb="FF114076"/>
      </bottom>
      <diagonal/>
    </border>
    <border>
      <left style="dotted">
        <color rgb="FF114076"/>
      </left>
      <right style="dotted">
        <color rgb="FF114076"/>
      </right>
      <top/>
      <bottom style="dotted">
        <color rgb="FF114076"/>
      </bottom>
      <diagonal/>
    </border>
    <border>
      <left style="dotted">
        <color rgb="FF114076"/>
      </left>
      <right style="dotted">
        <color rgb="FF114076"/>
      </right>
      <top style="dotted">
        <color rgb="FF114076"/>
      </top>
      <bottom style="dotted">
        <color rgb="FF114076"/>
      </bottom>
      <diagonal/>
    </border>
    <border>
      <left style="thin">
        <color rgb="FF114076"/>
      </left>
      <right style="dotted">
        <color rgb="FF114076"/>
      </right>
      <top style="dotted">
        <color rgb="FF114076"/>
      </top>
      <bottom style="dotted">
        <color rgb="FF114076"/>
      </bottom>
      <diagonal/>
    </border>
    <border>
      <left style="dotted">
        <color rgb="FF114076"/>
      </left>
      <right style="thin">
        <color rgb="FF114076"/>
      </right>
      <top style="dotted">
        <color rgb="FF114076"/>
      </top>
      <bottom style="dotted">
        <color rgb="FF114076"/>
      </bottom>
      <diagonal/>
    </border>
    <border>
      <left style="thin">
        <color rgb="FF114076"/>
      </left>
      <right style="dotted">
        <color rgb="FF114076"/>
      </right>
      <top style="dotted">
        <color rgb="FF114076"/>
      </top>
      <bottom style="thin">
        <color rgb="FF114076"/>
      </bottom>
      <diagonal/>
    </border>
    <border>
      <left style="dotted">
        <color rgb="FF114076"/>
      </left>
      <right style="dotted">
        <color rgb="FF114076"/>
      </right>
      <top style="dotted">
        <color rgb="FF114076"/>
      </top>
      <bottom style="thin">
        <color rgb="FF114076"/>
      </bottom>
      <diagonal/>
    </border>
    <border>
      <left style="dotted">
        <color rgb="FF114076"/>
      </left>
      <right style="thin">
        <color rgb="FF114076"/>
      </right>
      <top style="dotted">
        <color rgb="FF114076"/>
      </top>
      <bottom style="thin">
        <color rgb="FF114076"/>
      </bottom>
      <diagonal/>
    </border>
    <border>
      <left style="thin">
        <color rgb="FF114076"/>
      </left>
      <right style="dotted">
        <color rgb="FF114076"/>
      </right>
      <top/>
      <bottom style="dotted">
        <color rgb="FF114076"/>
      </bottom>
      <diagonal/>
    </border>
    <border>
      <left style="dotted">
        <color rgb="FF114076"/>
      </left>
      <right style="thin">
        <color rgb="FF114076"/>
      </right>
      <top/>
      <bottom style="dotted">
        <color rgb="FF114076"/>
      </bottom>
      <diagonal/>
    </border>
    <border>
      <left style="thin">
        <color rgb="FF114076"/>
      </left>
      <right style="dotted">
        <color rgb="FF114076"/>
      </right>
      <top style="thin">
        <color rgb="FF114076"/>
      </top>
      <bottom style="thin">
        <color rgb="FF114076"/>
      </bottom>
      <diagonal/>
    </border>
    <border>
      <left style="dotted">
        <color rgb="FF114076"/>
      </left>
      <right style="dotted">
        <color rgb="FF114076"/>
      </right>
      <top style="thin">
        <color rgb="FF114076"/>
      </top>
      <bottom style="thin">
        <color rgb="FF114076"/>
      </bottom>
      <diagonal/>
    </border>
    <border>
      <left style="dotted">
        <color rgb="FF114076"/>
      </left>
      <right style="thin">
        <color rgb="FF114076"/>
      </right>
      <top style="thin">
        <color rgb="FF114076"/>
      </top>
      <bottom style="thin">
        <color rgb="FF114076"/>
      </bottom>
      <diagonal/>
    </border>
    <border>
      <left/>
      <right style="dotted">
        <color rgb="FF114076"/>
      </right>
      <top style="thin">
        <color rgb="FF114076"/>
      </top>
      <bottom style="thin">
        <color rgb="FF114076"/>
      </bottom>
      <diagonal/>
    </border>
    <border>
      <left/>
      <right style="dotted">
        <color rgb="FF114076"/>
      </right>
      <top/>
      <bottom style="dotted">
        <color rgb="FF114076"/>
      </bottom>
      <diagonal/>
    </border>
    <border>
      <left/>
      <right style="dotted">
        <color rgb="FF114076"/>
      </right>
      <top style="dotted">
        <color rgb="FF114076"/>
      </top>
      <bottom style="dotted">
        <color rgb="FF114076"/>
      </bottom>
      <diagonal/>
    </border>
    <border>
      <left/>
      <right style="dotted">
        <color rgb="FF114076"/>
      </right>
      <top style="dotted">
        <color rgb="FF114076"/>
      </top>
      <bottom style="thin">
        <color rgb="FF114076"/>
      </bottom>
      <diagonal/>
    </border>
    <border>
      <left style="medium">
        <color rgb="FF134077"/>
      </left>
      <right/>
      <top style="medium">
        <color rgb="FF134077"/>
      </top>
      <bottom/>
      <diagonal/>
    </border>
    <border>
      <left/>
      <right/>
      <top style="medium">
        <color rgb="FF134077"/>
      </top>
      <bottom/>
      <diagonal/>
    </border>
    <border>
      <left/>
      <right style="medium">
        <color rgb="FF134077"/>
      </right>
      <top style="medium">
        <color rgb="FF134077"/>
      </top>
      <bottom/>
      <diagonal/>
    </border>
    <border>
      <left style="medium">
        <color rgb="FF134077"/>
      </left>
      <right/>
      <top/>
      <bottom/>
      <diagonal/>
    </border>
    <border>
      <left/>
      <right style="medium">
        <color rgb="FF134077"/>
      </right>
      <top/>
      <bottom/>
      <diagonal/>
    </border>
    <border>
      <left style="medium">
        <color rgb="FF134077"/>
      </left>
      <right/>
      <top/>
      <bottom style="medium">
        <color rgb="FF134077"/>
      </bottom>
      <diagonal/>
    </border>
    <border>
      <left/>
      <right/>
      <top/>
      <bottom style="medium">
        <color rgb="FF134077"/>
      </bottom>
      <diagonal/>
    </border>
    <border>
      <left/>
      <right style="medium">
        <color rgb="FF134077"/>
      </right>
      <top/>
      <bottom style="medium">
        <color rgb="FF134077"/>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rgb="FF134077"/>
      </left>
      <right style="thin">
        <color theme="0"/>
      </right>
      <top style="medium">
        <color rgb="FF134077"/>
      </top>
      <bottom/>
      <diagonal/>
    </border>
    <border>
      <left style="thin">
        <color theme="0"/>
      </left>
      <right style="thin">
        <color theme="0"/>
      </right>
      <top style="medium">
        <color rgb="FF134077"/>
      </top>
      <bottom/>
      <diagonal/>
    </border>
    <border>
      <left style="thin">
        <color theme="0"/>
      </left>
      <right style="thin">
        <color theme="0"/>
      </right>
      <top style="medium">
        <color rgb="FF134077"/>
      </top>
      <bottom style="thin">
        <color theme="0"/>
      </bottom>
      <diagonal/>
    </border>
    <border>
      <left style="thin">
        <color theme="0"/>
      </left>
      <right style="medium">
        <color rgb="FF134077"/>
      </right>
      <top style="medium">
        <color rgb="FF134077"/>
      </top>
      <bottom style="thin">
        <color theme="0"/>
      </bottom>
      <diagonal/>
    </border>
    <border>
      <left style="medium">
        <color rgb="FF134077"/>
      </left>
      <right style="thin">
        <color theme="0"/>
      </right>
      <top/>
      <bottom style="thin">
        <color theme="0"/>
      </bottom>
      <diagonal/>
    </border>
    <border>
      <left style="thin">
        <color theme="0"/>
      </left>
      <right style="medium">
        <color rgb="FF134077"/>
      </right>
      <top style="thin">
        <color theme="0"/>
      </top>
      <bottom style="thin">
        <color theme="0"/>
      </bottom>
      <diagonal/>
    </border>
    <border>
      <left style="medium">
        <color rgb="FF134077"/>
      </left>
      <right/>
      <top/>
      <bottom style="thin">
        <color rgb="FF134077"/>
      </bottom>
      <diagonal/>
    </border>
    <border>
      <left/>
      <right/>
      <top/>
      <bottom style="thin">
        <color rgb="FF134077"/>
      </bottom>
      <diagonal/>
    </border>
    <border>
      <left/>
      <right style="medium">
        <color rgb="FF134077"/>
      </right>
      <top/>
      <bottom style="thin">
        <color rgb="FF134077"/>
      </bottom>
      <diagonal/>
    </border>
    <border>
      <left style="thin">
        <color rgb="FF134077"/>
      </left>
      <right/>
      <top style="thin">
        <color rgb="FF134077"/>
      </top>
      <bottom/>
      <diagonal/>
    </border>
    <border>
      <left/>
      <right/>
      <top style="thin">
        <color rgb="FF134077"/>
      </top>
      <bottom/>
      <diagonal/>
    </border>
    <border>
      <left/>
      <right style="thin">
        <color rgb="FF134077"/>
      </right>
      <top style="thin">
        <color rgb="FF134077"/>
      </top>
      <bottom/>
      <diagonal/>
    </border>
    <border>
      <left style="thin">
        <color rgb="FF134077"/>
      </left>
      <right/>
      <top/>
      <bottom/>
      <diagonal/>
    </border>
    <border>
      <left/>
      <right style="thin">
        <color rgb="FF134077"/>
      </right>
      <top/>
      <bottom/>
      <diagonal/>
    </border>
    <border>
      <left style="thin">
        <color rgb="FF134077"/>
      </left>
      <right/>
      <top/>
      <bottom style="thin">
        <color rgb="FF134077"/>
      </bottom>
      <diagonal/>
    </border>
    <border>
      <left/>
      <right style="thin">
        <color rgb="FF134077"/>
      </right>
      <top/>
      <bottom style="thin">
        <color rgb="FF134077"/>
      </bottom>
      <diagonal/>
    </border>
    <border>
      <left style="dotted">
        <color theme="0" tint="-0.34998626667073579"/>
      </left>
      <right/>
      <top style="thin">
        <color theme="0"/>
      </top>
      <bottom/>
      <diagonal/>
    </border>
    <border>
      <left/>
      <right/>
      <top style="thin">
        <color theme="0"/>
      </top>
      <bottom/>
      <diagonal/>
    </border>
    <border>
      <left/>
      <right style="dotted">
        <color theme="0" tint="-0.34998626667073579"/>
      </right>
      <top style="thin">
        <color theme="0"/>
      </top>
      <bottom/>
      <diagonal/>
    </border>
    <border>
      <left style="dotted">
        <color theme="0" tint="-0.34998626667073579"/>
      </left>
      <right/>
      <top/>
      <bottom/>
      <diagonal/>
    </border>
    <border>
      <left/>
      <right style="dotted">
        <color theme="0" tint="-0.34998626667073579"/>
      </right>
      <top/>
      <bottom/>
      <diagonal/>
    </border>
    <border>
      <left style="dotted">
        <color theme="0" tint="-0.34998626667073579"/>
      </left>
      <right/>
      <top/>
      <bottom style="thin">
        <color rgb="FF134077"/>
      </bottom>
      <diagonal/>
    </border>
    <border>
      <left/>
      <right style="dotted">
        <color theme="0" tint="-0.34998626667073579"/>
      </right>
      <top/>
      <bottom style="thin">
        <color rgb="FF134077"/>
      </bottom>
      <diagonal/>
    </border>
    <border>
      <left style="dotted">
        <color theme="0" tint="-0.34998626667073579"/>
      </left>
      <right/>
      <top/>
      <bottom style="medium">
        <color rgb="FF134077"/>
      </bottom>
      <diagonal/>
    </border>
    <border>
      <left/>
      <right style="dotted">
        <color theme="0" tint="-0.34998626667073579"/>
      </right>
      <top/>
      <bottom style="medium">
        <color rgb="FF134077"/>
      </bottom>
      <diagonal/>
    </border>
    <border>
      <left style="thin">
        <color theme="4" tint="0.39994506668294322"/>
      </left>
      <right/>
      <top/>
      <bottom/>
      <diagonal/>
    </border>
    <border>
      <left/>
      <right style="thin">
        <color theme="4" tint="0.39994506668294322"/>
      </right>
      <top/>
      <bottom/>
      <diagonal/>
    </border>
    <border>
      <left style="thin">
        <color theme="4" tint="0.39994506668294322"/>
      </left>
      <right/>
      <top/>
      <bottom style="thin">
        <color rgb="FF134077"/>
      </bottom>
      <diagonal/>
    </border>
    <border>
      <left/>
      <right style="thin">
        <color theme="4" tint="0.39994506668294322"/>
      </right>
      <top/>
      <bottom style="thin">
        <color rgb="FF134077"/>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thin">
        <color theme="3"/>
      </left>
      <right/>
      <top style="thin">
        <color theme="3"/>
      </top>
      <bottom style="thin">
        <color theme="3"/>
      </bottom>
      <diagonal/>
    </border>
    <border>
      <left/>
      <right style="thin">
        <color theme="3"/>
      </right>
      <top style="thin">
        <color theme="3"/>
      </top>
      <bottom style="thin">
        <color theme="3"/>
      </bottom>
      <diagonal/>
    </border>
    <border>
      <left style="thin">
        <color theme="3"/>
      </left>
      <right/>
      <top style="dotted">
        <color theme="3"/>
      </top>
      <bottom style="thin">
        <color theme="3"/>
      </bottom>
      <diagonal/>
    </border>
    <border>
      <left/>
      <right style="thin">
        <color theme="3"/>
      </right>
      <top style="dotted">
        <color theme="3"/>
      </top>
      <bottom style="thin">
        <color theme="3"/>
      </bottom>
      <diagonal/>
    </border>
    <border>
      <left style="thin">
        <color theme="3"/>
      </left>
      <right/>
      <top style="thin">
        <color theme="3"/>
      </top>
      <bottom style="dotted">
        <color theme="3"/>
      </bottom>
      <diagonal/>
    </border>
    <border>
      <left/>
      <right style="thin">
        <color theme="3"/>
      </right>
      <top style="thin">
        <color theme="3"/>
      </top>
      <bottom style="dotted">
        <color theme="3"/>
      </bottom>
      <diagonal/>
    </border>
    <border>
      <left style="thin">
        <color theme="3"/>
      </left>
      <right/>
      <top style="dotted">
        <color theme="3"/>
      </top>
      <bottom style="dotted">
        <color theme="3"/>
      </bottom>
      <diagonal/>
    </border>
    <border>
      <left/>
      <right style="thin">
        <color theme="3"/>
      </right>
      <top style="dotted">
        <color theme="3"/>
      </top>
      <bottom style="dotted">
        <color theme="3"/>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s>
  <cellStyleXfs count="2">
    <xf numFmtId="0" fontId="0" fillId="0" borderId="0"/>
    <xf numFmtId="9" fontId="14" fillId="0" borderId="0" applyFont="0" applyFill="0" applyBorder="0" applyAlignment="0" applyProtection="0"/>
  </cellStyleXfs>
  <cellXfs count="227">
    <xf numFmtId="0" fontId="0" fillId="0" borderId="0" xfId="0"/>
    <xf numFmtId="0" fontId="1" fillId="0" borderId="0" xfId="0" applyFont="1"/>
    <xf numFmtId="0" fontId="2" fillId="0" borderId="0" xfId="0" applyFont="1" applyAlignment="1">
      <alignment horizontal="center" vertical="center"/>
    </xf>
    <xf numFmtId="0" fontId="2" fillId="0" borderId="0" xfId="0" applyFont="1" applyAlignment="1">
      <alignment vertical="center"/>
    </xf>
    <xf numFmtId="0" fontId="3" fillId="0" borderId="0" xfId="0" applyFont="1"/>
    <xf numFmtId="0" fontId="1" fillId="0" borderId="9" xfId="0" applyFont="1" applyBorder="1"/>
    <xf numFmtId="0" fontId="4" fillId="0" borderId="10" xfId="0" applyFont="1" applyBorder="1"/>
    <xf numFmtId="0" fontId="1" fillId="0" borderId="10" xfId="0" applyFont="1" applyBorder="1"/>
    <xf numFmtId="0" fontId="1" fillId="0" borderId="11" xfId="0" applyFont="1" applyBorder="1"/>
    <xf numFmtId="0" fontId="1" fillId="0" borderId="12" xfId="0" applyFont="1" applyBorder="1"/>
    <xf numFmtId="0" fontId="1" fillId="0" borderId="13" xfId="0" applyFont="1" applyBorder="1"/>
    <xf numFmtId="0" fontId="1" fillId="0" borderId="14" xfId="0" applyFont="1" applyBorder="1"/>
    <xf numFmtId="0" fontId="1" fillId="0" borderId="15" xfId="0" applyFont="1" applyBorder="1"/>
    <xf numFmtId="0" fontId="1" fillId="0" borderId="16" xfId="0" applyFont="1" applyBorder="1"/>
    <xf numFmtId="0" fontId="2" fillId="0" borderId="2"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wrapText="1"/>
    </xf>
    <xf numFmtId="0" fontId="2" fillId="0" borderId="0"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1" fillId="0" borderId="0" xfId="0" applyFont="1" applyBorder="1"/>
    <xf numFmtId="0" fontId="5" fillId="0" borderId="0" xfId="0" applyFont="1" applyBorder="1" applyAlignment="1"/>
    <xf numFmtId="0" fontId="7" fillId="0" borderId="0" xfId="0" applyFont="1"/>
    <xf numFmtId="0" fontId="9" fillId="0" borderId="0" xfId="0" applyFont="1" applyBorder="1" applyAlignment="1"/>
    <xf numFmtId="0" fontId="9" fillId="0" borderId="0" xfId="0" applyFont="1" applyBorder="1"/>
    <xf numFmtId="0" fontId="9" fillId="0" borderId="0" xfId="0" applyFont="1"/>
    <xf numFmtId="0" fontId="8" fillId="0" borderId="10" xfId="0" applyFont="1" applyBorder="1"/>
    <xf numFmtId="0" fontId="9" fillId="0" borderId="10" xfId="0" applyFont="1" applyBorder="1"/>
    <xf numFmtId="0" fontId="9" fillId="0" borderId="27" xfId="0" applyFont="1" applyBorder="1"/>
    <xf numFmtId="0" fontId="9" fillId="0" borderId="0" xfId="0" applyFont="1" applyBorder="1" applyAlignment="1">
      <alignment horizontal="left" vertical="center" wrapText="1"/>
    </xf>
    <xf numFmtId="0" fontId="9" fillId="0" borderId="0" xfId="0" applyFont="1" applyBorder="1" applyAlignment="1">
      <alignment vertical="center" wrapText="1"/>
    </xf>
    <xf numFmtId="49" fontId="9" fillId="0" borderId="0" xfId="0" applyNumberFormat="1" applyFont="1" applyFill="1" applyBorder="1" applyAlignment="1">
      <alignment vertical="center"/>
    </xf>
    <xf numFmtId="0" fontId="9" fillId="0" borderId="0" xfId="0" applyFont="1" applyBorder="1" applyAlignment="1">
      <alignment horizontal="left" vertical="center"/>
    </xf>
    <xf numFmtId="0" fontId="11" fillId="0" borderId="0" xfId="0" applyFont="1" applyBorder="1" applyAlignment="1">
      <alignment horizontal="left" vertical="center" wrapText="1"/>
    </xf>
    <xf numFmtId="0" fontId="10" fillId="0" borderId="0" xfId="0" applyFont="1" applyBorder="1" applyAlignment="1">
      <alignment vertical="center"/>
    </xf>
    <xf numFmtId="0" fontId="8" fillId="0" borderId="0" xfId="0" applyFont="1" applyBorder="1"/>
    <xf numFmtId="0" fontId="12" fillId="2" borderId="0" xfId="0" applyFont="1" applyFill="1" applyBorder="1" applyAlignment="1">
      <alignment horizontal="center" vertical="center"/>
    </xf>
    <xf numFmtId="0" fontId="12" fillId="2" borderId="0" xfId="0" applyFont="1" applyFill="1" applyBorder="1" applyAlignment="1">
      <alignment horizontal="left" vertical="center"/>
    </xf>
    <xf numFmtId="0" fontId="2" fillId="0" borderId="33" xfId="0" applyFont="1" applyBorder="1" applyAlignment="1">
      <alignment vertical="center" wrapText="1"/>
    </xf>
    <xf numFmtId="0" fontId="2" fillId="0" borderId="34" xfId="0" applyFont="1" applyBorder="1" applyAlignment="1">
      <alignment vertical="center"/>
    </xf>
    <xf numFmtId="0" fontId="1" fillId="0" borderId="34" xfId="0" applyFont="1" applyBorder="1"/>
    <xf numFmtId="0" fontId="1" fillId="0" borderId="35" xfId="0" applyFont="1" applyBorder="1"/>
    <xf numFmtId="0" fontId="2" fillId="0" borderId="36" xfId="0" applyFont="1" applyBorder="1" applyAlignment="1">
      <alignment vertical="center"/>
    </xf>
    <xf numFmtId="0" fontId="1" fillId="0" borderId="37" xfId="0" applyFont="1" applyBorder="1"/>
    <xf numFmtId="0" fontId="2" fillId="0" borderId="38" xfId="0" applyFont="1" applyBorder="1" applyAlignment="1">
      <alignment vertical="center"/>
    </xf>
    <xf numFmtId="0" fontId="2" fillId="0" borderId="39" xfId="0" applyFont="1" applyBorder="1" applyAlignment="1">
      <alignment vertical="center"/>
    </xf>
    <xf numFmtId="0" fontId="1" fillId="0" borderId="40" xfId="0" applyFont="1" applyBorder="1"/>
    <xf numFmtId="0" fontId="12" fillId="2" borderId="41" xfId="0" applyFont="1" applyFill="1" applyBorder="1" applyAlignment="1">
      <alignment horizontal="center"/>
    </xf>
    <xf numFmtId="0" fontId="12" fillId="2" borderId="48" xfId="0" applyFont="1" applyFill="1" applyBorder="1" applyAlignment="1">
      <alignment horizontal="center"/>
    </xf>
    <xf numFmtId="0" fontId="0" fillId="0" borderId="36" xfId="0" applyBorder="1" applyAlignment="1">
      <alignment horizontal="left" vertical="center"/>
    </xf>
    <xf numFmtId="0" fontId="1" fillId="0" borderId="0" xfId="0" applyFont="1" applyBorder="1" applyAlignment="1">
      <alignment horizontal="left" vertical="center" wrapText="1"/>
    </xf>
    <xf numFmtId="0" fontId="1" fillId="0" borderId="36" xfId="0" applyFont="1" applyBorder="1" applyAlignment="1">
      <alignment horizontal="left" vertical="center"/>
    </xf>
    <xf numFmtId="0" fontId="1" fillId="0" borderId="38" xfId="0" applyFont="1" applyBorder="1" applyAlignment="1">
      <alignment horizontal="left" vertical="center"/>
    </xf>
    <xf numFmtId="0" fontId="1" fillId="0" borderId="39" xfId="0" applyFont="1" applyBorder="1" applyAlignment="1">
      <alignment horizontal="left" vertical="center" wrapText="1"/>
    </xf>
    <xf numFmtId="0" fontId="0" fillId="0" borderId="49" xfId="0" applyBorder="1" applyAlignment="1">
      <alignment horizontal="left" vertical="center"/>
    </xf>
    <xf numFmtId="0" fontId="1" fillId="0" borderId="50" xfId="0" applyFont="1" applyBorder="1" applyAlignment="1">
      <alignment horizontal="left" vertical="center" wrapText="1"/>
    </xf>
    <xf numFmtId="0" fontId="1" fillId="0" borderId="0" xfId="0" applyFont="1" applyBorder="1" applyAlignment="1">
      <alignment horizontal="center" vertical="center"/>
    </xf>
    <xf numFmtId="0" fontId="1" fillId="0" borderId="37" xfId="0" applyFont="1" applyBorder="1" applyAlignment="1">
      <alignment horizontal="center" vertical="center"/>
    </xf>
    <xf numFmtId="0" fontId="1" fillId="0" borderId="50" xfId="0" applyFont="1" applyBorder="1" applyAlignment="1">
      <alignment horizontal="center" vertical="center"/>
    </xf>
    <xf numFmtId="0" fontId="1" fillId="0" borderId="51"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6" fillId="0" borderId="34" xfId="0" applyFont="1" applyBorder="1" applyAlignment="1">
      <alignment vertical="center"/>
    </xf>
    <xf numFmtId="0" fontId="6" fillId="0" borderId="0" xfId="0" applyFont="1" applyBorder="1" applyAlignment="1">
      <alignment vertical="center"/>
    </xf>
    <xf numFmtId="0" fontId="6" fillId="0" borderId="39" xfId="0" applyFont="1" applyBorder="1" applyAlignment="1">
      <alignment vertical="center"/>
    </xf>
    <xf numFmtId="0" fontId="1" fillId="0" borderId="52" xfId="0" applyFont="1" applyBorder="1"/>
    <xf numFmtId="0" fontId="8" fillId="0" borderId="53" xfId="0" applyFont="1" applyBorder="1"/>
    <xf numFmtId="0" fontId="9" fillId="0" borderId="53" xfId="0" applyFont="1" applyBorder="1"/>
    <xf numFmtId="0" fontId="1" fillId="0" borderId="53" xfId="0" applyFont="1" applyBorder="1"/>
    <xf numFmtId="0" fontId="1" fillId="0" borderId="54" xfId="0" applyFont="1" applyBorder="1"/>
    <xf numFmtId="0" fontId="1" fillId="0" borderId="55" xfId="0" applyFont="1" applyBorder="1"/>
    <xf numFmtId="0" fontId="1" fillId="0" borderId="56" xfId="0" applyFont="1" applyBorder="1"/>
    <xf numFmtId="0" fontId="9" fillId="0" borderId="0" xfId="0" applyFont="1" applyBorder="1" applyAlignment="1">
      <alignment horizontal="center"/>
    </xf>
    <xf numFmtId="0" fontId="0" fillId="0" borderId="0" xfId="0" applyBorder="1"/>
    <xf numFmtId="0" fontId="1" fillId="0" borderId="57" xfId="0" applyFont="1" applyBorder="1"/>
    <xf numFmtId="0" fontId="0" fillId="0" borderId="50" xfId="0" applyBorder="1"/>
    <xf numFmtId="0" fontId="1" fillId="0" borderId="50" xfId="0" applyFont="1" applyBorder="1"/>
    <xf numFmtId="0" fontId="1" fillId="0" borderId="58" xfId="0" applyFont="1" applyBorder="1"/>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6" fillId="0" borderId="3" xfId="0" applyFont="1" applyBorder="1" applyAlignment="1">
      <alignment vertical="center"/>
    </xf>
    <xf numFmtId="0" fontId="6" fillId="0" borderId="5" xfId="0" applyFont="1" applyBorder="1" applyAlignment="1">
      <alignment vertical="center"/>
    </xf>
    <xf numFmtId="0" fontId="6" fillId="0" borderId="8" xfId="0" applyFont="1" applyBorder="1" applyAlignment="1">
      <alignment vertical="center"/>
    </xf>
    <xf numFmtId="0" fontId="9" fillId="0" borderId="55" xfId="0" applyFont="1" applyBorder="1"/>
    <xf numFmtId="0" fontId="9" fillId="0" borderId="56" xfId="0" applyFont="1" applyBorder="1"/>
    <xf numFmtId="0" fontId="9" fillId="0" borderId="57" xfId="0" applyFont="1" applyBorder="1"/>
    <xf numFmtId="0" fontId="9" fillId="0" borderId="50" xfId="0" applyFont="1" applyBorder="1"/>
    <xf numFmtId="0" fontId="9" fillId="0" borderId="58" xfId="0" applyFont="1" applyBorder="1"/>
    <xf numFmtId="1" fontId="9" fillId="0" borderId="0" xfId="1" applyNumberFormat="1" applyFont="1" applyBorder="1" applyAlignment="1">
      <alignment horizontal="center"/>
    </xf>
    <xf numFmtId="1" fontId="9" fillId="0" borderId="0" xfId="0" applyNumberFormat="1" applyFont="1" applyBorder="1" applyAlignment="1">
      <alignment horizontal="center"/>
    </xf>
    <xf numFmtId="14" fontId="9" fillId="0" borderId="0" xfId="0" applyNumberFormat="1" applyFont="1" applyBorder="1" applyAlignment="1">
      <alignment horizontal="center" vertical="center"/>
    </xf>
    <xf numFmtId="14" fontId="1" fillId="0" borderId="0" xfId="0" applyNumberFormat="1" applyFont="1" applyBorder="1"/>
    <xf numFmtId="0" fontId="12" fillId="2" borderId="56" xfId="0" applyFont="1" applyFill="1" applyBorder="1" applyAlignment="1">
      <alignment horizontal="center" vertical="center"/>
    </xf>
    <xf numFmtId="1" fontId="9" fillId="0" borderId="56" xfId="1" applyNumberFormat="1" applyFont="1" applyBorder="1" applyAlignment="1">
      <alignment horizontal="center"/>
    </xf>
    <xf numFmtId="0" fontId="15" fillId="0" borderId="0" xfId="0" applyFont="1" applyBorder="1"/>
    <xf numFmtId="0" fontId="9" fillId="0" borderId="50" xfId="0" applyFont="1" applyBorder="1" applyAlignment="1">
      <alignment horizontal="left" vertical="center"/>
    </xf>
    <xf numFmtId="0" fontId="9" fillId="0" borderId="50" xfId="0" applyFont="1" applyBorder="1" applyAlignment="1">
      <alignment horizontal="left" vertical="center" wrapText="1"/>
    </xf>
    <xf numFmtId="0" fontId="11" fillId="0" borderId="50" xfId="0" applyFont="1" applyBorder="1" applyAlignment="1">
      <alignment horizontal="left" vertical="center" wrapText="1"/>
    </xf>
    <xf numFmtId="49" fontId="9" fillId="0" borderId="50" xfId="0" applyNumberFormat="1" applyFont="1" applyFill="1" applyBorder="1" applyAlignment="1">
      <alignment vertical="center"/>
    </xf>
    <xf numFmtId="14" fontId="9" fillId="0" borderId="50" xfId="0" applyNumberFormat="1" applyFont="1" applyBorder="1" applyAlignment="1">
      <alignment horizontal="center" vertical="center"/>
    </xf>
    <xf numFmtId="49" fontId="9" fillId="0" borderId="0" xfId="0" applyNumberFormat="1" applyFont="1" applyFill="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49" fontId="9" fillId="0" borderId="50" xfId="0" applyNumberFormat="1" applyFont="1" applyFill="1" applyBorder="1" applyAlignment="1" applyProtection="1">
      <alignment horizontal="left" vertical="center"/>
      <protection locked="0"/>
    </xf>
    <xf numFmtId="0" fontId="9" fillId="0" borderId="50" xfId="0" applyFont="1" applyBorder="1" applyAlignment="1" applyProtection="1">
      <alignment horizontal="left" vertical="center"/>
      <protection locked="0"/>
    </xf>
    <xf numFmtId="0" fontId="1" fillId="0" borderId="55" xfId="0" applyFont="1" applyBorder="1" applyAlignment="1">
      <alignment horizontal="center" vertical="center"/>
    </xf>
    <xf numFmtId="0" fontId="12" fillId="2" borderId="0" xfId="0" applyFont="1" applyFill="1" applyBorder="1" applyAlignment="1">
      <alignment horizontal="center" vertical="center" wrapText="1"/>
    </xf>
    <xf numFmtId="0" fontId="1" fillId="0" borderId="56" xfId="0" applyFont="1" applyBorder="1" applyAlignment="1">
      <alignment horizontal="center" vertical="center"/>
    </xf>
    <xf numFmtId="0" fontId="1" fillId="0" borderId="0" xfId="0" applyFont="1" applyAlignment="1">
      <alignment horizontal="center" vertical="center"/>
    </xf>
    <xf numFmtId="0" fontId="9" fillId="3" borderId="53" xfId="0" applyFont="1" applyFill="1" applyBorder="1" applyAlignment="1">
      <alignment horizontal="centerContinuous"/>
    </xf>
    <xf numFmtId="0" fontId="12" fillId="2" borderId="68" xfId="0" applyFont="1" applyFill="1" applyBorder="1" applyAlignment="1">
      <alignment horizontal="center" vertical="center" wrapText="1"/>
    </xf>
    <xf numFmtId="0" fontId="12" fillId="2" borderId="69" xfId="0" applyFont="1" applyFill="1" applyBorder="1" applyAlignment="1">
      <alignment horizontal="center" vertical="center" wrapText="1"/>
    </xf>
    <xf numFmtId="49" fontId="16" fillId="0" borderId="68" xfId="0" applyNumberFormat="1" applyFont="1" applyFill="1" applyBorder="1" applyAlignment="1" applyProtection="1">
      <alignment horizontal="center" vertical="center"/>
      <protection locked="0"/>
    </xf>
    <xf numFmtId="49" fontId="16" fillId="0" borderId="0" xfId="0" applyNumberFormat="1" applyFont="1" applyFill="1" applyBorder="1" applyAlignment="1" applyProtection="1">
      <alignment horizontal="center" vertical="center"/>
      <protection locked="0"/>
    </xf>
    <xf numFmtId="49" fontId="16" fillId="0" borderId="69" xfId="0" applyNumberFormat="1" applyFont="1" applyFill="1" applyBorder="1" applyAlignment="1" applyProtection="1">
      <alignment horizontal="center" vertical="center"/>
      <protection locked="0"/>
    </xf>
    <xf numFmtId="49" fontId="16" fillId="0" borderId="70" xfId="0" applyNumberFormat="1" applyFont="1" applyFill="1" applyBorder="1" applyAlignment="1" applyProtection="1">
      <alignment horizontal="center" vertical="center"/>
      <protection locked="0"/>
    </xf>
    <xf numFmtId="49" fontId="16" fillId="0" borderId="50" xfId="0" applyNumberFormat="1" applyFont="1" applyFill="1" applyBorder="1" applyAlignment="1" applyProtection="1">
      <alignment horizontal="center" vertical="center"/>
      <protection locked="0"/>
    </xf>
    <xf numFmtId="49" fontId="16" fillId="0" borderId="71" xfId="0" applyNumberFormat="1" applyFont="1" applyFill="1" applyBorder="1" applyAlignment="1" applyProtection="1">
      <alignment horizontal="center" vertical="center"/>
      <protection locked="0"/>
    </xf>
    <xf numFmtId="0" fontId="1" fillId="0" borderId="72" xfId="0" applyFont="1" applyBorder="1"/>
    <xf numFmtId="0" fontId="4" fillId="0" borderId="73" xfId="0" applyFont="1" applyBorder="1"/>
    <xf numFmtId="0" fontId="1" fillId="0" borderId="73" xfId="0" applyFont="1" applyBorder="1"/>
    <xf numFmtId="0" fontId="1" fillId="0" borderId="74" xfId="0" applyFont="1" applyBorder="1"/>
    <xf numFmtId="0" fontId="1" fillId="0" borderId="75" xfId="0" applyFont="1" applyBorder="1"/>
    <xf numFmtId="0" fontId="1" fillId="0" borderId="76" xfId="0" applyFont="1" applyBorder="1"/>
    <xf numFmtId="0" fontId="1" fillId="0" borderId="77" xfId="0" applyFont="1" applyBorder="1"/>
    <xf numFmtId="0" fontId="1" fillId="0" borderId="78" xfId="0" applyFont="1" applyBorder="1"/>
    <xf numFmtId="0" fontId="1" fillId="0" borderId="79" xfId="0" applyFont="1" applyBorder="1"/>
    <xf numFmtId="0" fontId="9" fillId="0" borderId="75" xfId="0" applyFont="1" applyBorder="1"/>
    <xf numFmtId="0" fontId="9" fillId="0" borderId="76" xfId="0" applyFont="1" applyBorder="1" applyAlignment="1"/>
    <xf numFmtId="0" fontId="8" fillId="0" borderId="73" xfId="0" applyFont="1" applyBorder="1"/>
    <xf numFmtId="0" fontId="9" fillId="0" borderId="73" xfId="0" applyFont="1" applyBorder="1"/>
    <xf numFmtId="0" fontId="9" fillId="0" borderId="17" xfId="0" applyFont="1" applyBorder="1" applyProtection="1">
      <protection locked="0"/>
    </xf>
    <xf numFmtId="0" fontId="9" fillId="0" borderId="18" xfId="0" applyFont="1" applyBorder="1" applyProtection="1">
      <protection locked="0"/>
    </xf>
    <xf numFmtId="0" fontId="9" fillId="0" borderId="22" xfId="0" applyFont="1" applyBorder="1" applyProtection="1">
      <protection locked="0"/>
    </xf>
    <xf numFmtId="0" fontId="18" fillId="0" borderId="0" xfId="0" applyFont="1" applyBorder="1" applyAlignment="1">
      <alignment horizontal="left" vertical="center"/>
    </xf>
    <xf numFmtId="0" fontId="19" fillId="0" borderId="0" xfId="0" applyFont="1" applyBorder="1" applyAlignment="1">
      <alignment horizontal="left" vertical="center"/>
    </xf>
    <xf numFmtId="0" fontId="9" fillId="0" borderId="0"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2" fillId="0" borderId="88" xfId="0" applyFont="1" applyBorder="1" applyAlignment="1">
      <alignment vertical="center" wrapText="1"/>
    </xf>
    <xf numFmtId="0" fontId="2" fillId="0" borderId="89" xfId="0" applyFont="1" applyBorder="1" applyAlignment="1">
      <alignment horizontal="center" vertical="center" wrapText="1"/>
    </xf>
    <xf numFmtId="0" fontId="17" fillId="0" borderId="89" xfId="0" applyFont="1" applyBorder="1" applyAlignment="1">
      <alignment horizontal="right" vertical="center" wrapText="1"/>
    </xf>
    <xf numFmtId="0" fontId="6" fillId="0" borderId="90" xfId="0" applyFont="1" applyBorder="1" applyAlignment="1">
      <alignment horizontal="center" vertical="center"/>
    </xf>
    <xf numFmtId="0" fontId="5" fillId="0" borderId="0" xfId="0" applyFont="1" applyAlignment="1">
      <alignment horizontal="left"/>
    </xf>
    <xf numFmtId="0" fontId="5" fillId="0" borderId="0" xfId="0" quotePrefix="1" applyFont="1" applyBorder="1" applyAlignment="1">
      <alignment horizontal="left" wrapText="1"/>
    </xf>
    <xf numFmtId="0" fontId="5" fillId="0" borderId="0" xfId="0" applyFont="1" applyBorder="1" applyAlignment="1">
      <alignment horizontal="left" wrapText="1"/>
    </xf>
    <xf numFmtId="0" fontId="5" fillId="0" borderId="0" xfId="0" applyFont="1" applyBorder="1" applyAlignment="1">
      <alignment horizontal="left"/>
    </xf>
    <xf numFmtId="0" fontId="5" fillId="0" borderId="0" xfId="0" quotePrefix="1" applyFont="1" applyAlignment="1">
      <alignment horizontal="left" wrapText="1"/>
    </xf>
    <xf numFmtId="0" fontId="5" fillId="0" borderId="0" xfId="0" applyFont="1" applyAlignment="1">
      <alignment horizontal="left"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5" fillId="0" borderId="0" xfId="0" quotePrefix="1" applyFont="1" applyAlignment="1">
      <alignment horizontal="left" vertical="center" wrapText="1"/>
    </xf>
    <xf numFmtId="0" fontId="9" fillId="0" borderId="0" xfId="0" applyFont="1" applyBorder="1" applyAlignment="1">
      <alignment horizontal="left" vertical="center"/>
    </xf>
    <xf numFmtId="0" fontId="11" fillId="0" borderId="0" xfId="0" applyFont="1" applyBorder="1" applyAlignment="1" applyProtection="1">
      <alignment horizontal="left" vertical="center"/>
      <protection locked="0"/>
    </xf>
    <xf numFmtId="14" fontId="11" fillId="0" borderId="0" xfId="0" applyNumberFormat="1" applyFont="1" applyBorder="1" applyAlignment="1" applyProtection="1">
      <alignment horizontal="left" vertical="center"/>
      <protection locked="0"/>
    </xf>
    <xf numFmtId="0" fontId="9" fillId="0" borderId="24" xfId="0" applyFont="1" applyBorder="1" applyAlignment="1">
      <alignment horizontal="left" vertical="center"/>
    </xf>
    <xf numFmtId="0" fontId="9" fillId="0" borderId="17" xfId="0" applyFont="1" applyBorder="1" applyAlignment="1">
      <alignment horizontal="left" vertical="center"/>
    </xf>
    <xf numFmtId="0" fontId="9" fillId="0" borderId="25" xfId="0" applyFont="1" applyBorder="1" applyAlignment="1">
      <alignment horizontal="left" vertical="center"/>
    </xf>
    <xf numFmtId="0" fontId="9" fillId="0" borderId="19" xfId="0" applyFont="1" applyBorder="1" applyAlignment="1">
      <alignment horizontal="left" vertical="center"/>
    </xf>
    <xf numFmtId="0" fontId="9" fillId="0" borderId="18" xfId="0" applyFont="1" applyBorder="1" applyAlignment="1">
      <alignment horizontal="left" vertical="center"/>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9" fillId="0" borderId="23" xfId="0" applyFont="1" applyBorder="1" applyAlignment="1">
      <alignment horizontal="left" vertical="center"/>
    </xf>
    <xf numFmtId="0" fontId="9" fillId="0" borderId="26" xfId="0" applyFont="1" applyBorder="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11" fillId="0" borderId="0" xfId="0" applyFont="1" applyBorder="1" applyAlignment="1" applyProtection="1">
      <alignment horizontal="left" vertical="center" wrapText="1"/>
      <protection locked="0"/>
    </xf>
    <xf numFmtId="0" fontId="9" fillId="0" borderId="29" xfId="0" applyFont="1" applyBorder="1" applyAlignment="1">
      <alignment horizontal="left"/>
    </xf>
    <xf numFmtId="0" fontId="9" fillId="0" borderId="27" xfId="0" applyFont="1" applyBorder="1" applyAlignment="1">
      <alignment horizontal="left"/>
    </xf>
    <xf numFmtId="0" fontId="9" fillId="0" borderId="28" xfId="0" applyFont="1" applyBorder="1" applyAlignment="1">
      <alignment horizontal="left"/>
    </xf>
    <xf numFmtId="0" fontId="9" fillId="0" borderId="30" xfId="0" applyFont="1" applyBorder="1" applyAlignment="1" applyProtection="1">
      <alignment horizontal="left"/>
      <protection locked="0"/>
    </xf>
    <xf numFmtId="0" fontId="9" fillId="0" borderId="17" xfId="0" applyFont="1" applyBorder="1" applyAlignment="1" applyProtection="1">
      <alignment horizontal="left"/>
      <protection locked="0"/>
    </xf>
    <xf numFmtId="0" fontId="9" fillId="0" borderId="25" xfId="0" applyFont="1" applyBorder="1" applyAlignment="1" applyProtection="1">
      <alignment horizontal="left"/>
      <protection locked="0"/>
    </xf>
    <xf numFmtId="0" fontId="9" fillId="0" borderId="32" xfId="0" applyFont="1" applyBorder="1" applyAlignment="1" applyProtection="1">
      <alignment horizontal="left"/>
      <protection locked="0"/>
    </xf>
    <xf numFmtId="0" fontId="9" fillId="0" borderId="22" xfId="0" applyFont="1" applyBorder="1" applyAlignment="1" applyProtection="1">
      <alignment horizontal="left"/>
      <protection locked="0"/>
    </xf>
    <xf numFmtId="0" fontId="9" fillId="0" borderId="23" xfId="0" applyFont="1" applyBorder="1" applyAlignment="1" applyProtection="1">
      <alignment horizontal="left"/>
      <protection locked="0"/>
    </xf>
    <xf numFmtId="0" fontId="9" fillId="0" borderId="31" xfId="0" applyFont="1" applyBorder="1" applyAlignment="1" applyProtection="1">
      <alignment horizontal="left"/>
      <protection locked="0"/>
    </xf>
    <xf numFmtId="0" fontId="9" fillId="0" borderId="18" xfId="0" applyFont="1" applyBorder="1" applyAlignment="1" applyProtection="1">
      <alignment horizontal="left"/>
      <protection locked="0"/>
    </xf>
    <xf numFmtId="0" fontId="9" fillId="0" borderId="20" xfId="0" applyFont="1" applyBorder="1" applyAlignment="1" applyProtection="1">
      <alignment horizontal="left"/>
      <protection locked="0"/>
    </xf>
    <xf numFmtId="0" fontId="8" fillId="0" borderId="0" xfId="0" applyFont="1" applyBorder="1" applyAlignment="1">
      <alignment horizontal="left" vertical="center"/>
    </xf>
    <xf numFmtId="0" fontId="9" fillId="0" borderId="80" xfId="0" applyFont="1" applyBorder="1" applyAlignment="1" applyProtection="1">
      <alignment horizontal="left" vertical="top" wrapText="1"/>
      <protection locked="0"/>
    </xf>
    <xf numFmtId="0" fontId="9" fillId="0" borderId="81" xfId="0" applyFont="1" applyBorder="1" applyAlignment="1" applyProtection="1">
      <alignment horizontal="left" vertical="top" wrapText="1"/>
      <protection locked="0"/>
    </xf>
    <xf numFmtId="0" fontId="9" fillId="0" borderId="72" xfId="0" applyFont="1" applyBorder="1" applyAlignment="1">
      <alignment horizontal="left" vertical="center"/>
    </xf>
    <xf numFmtId="0" fontId="9" fillId="0" borderId="74" xfId="0" applyFont="1" applyBorder="1" applyAlignment="1">
      <alignment horizontal="left" vertical="center"/>
    </xf>
    <xf numFmtId="0" fontId="9" fillId="0" borderId="82" xfId="0" applyFont="1" applyBorder="1" applyAlignment="1" applyProtection="1">
      <alignment horizontal="left" vertical="top" wrapText="1"/>
      <protection locked="0"/>
    </xf>
    <xf numFmtId="0" fontId="9" fillId="0" borderId="83" xfId="0" applyFont="1" applyBorder="1" applyAlignment="1" applyProtection="1">
      <alignment horizontal="left" vertical="top" wrapText="1"/>
      <protection locked="0"/>
    </xf>
    <xf numFmtId="0" fontId="9" fillId="0" borderId="84" xfId="0" applyFont="1" applyBorder="1" applyAlignment="1">
      <alignment horizontal="left" vertical="center"/>
    </xf>
    <xf numFmtId="0" fontId="9" fillId="0" borderId="85" xfId="0" applyFont="1" applyBorder="1" applyAlignment="1">
      <alignment horizontal="left" vertical="center"/>
    </xf>
    <xf numFmtId="0" fontId="9" fillId="0" borderId="86" xfId="0" applyFont="1" applyBorder="1" applyAlignment="1">
      <alignment horizontal="left" vertical="center"/>
    </xf>
    <xf numFmtId="0" fontId="9" fillId="0" borderId="87" xfId="0" applyFont="1" applyBorder="1" applyAlignment="1">
      <alignment horizontal="left" vertical="center"/>
    </xf>
    <xf numFmtId="0" fontId="9" fillId="0" borderId="82" xfId="0" applyFont="1" applyBorder="1" applyAlignment="1">
      <alignment horizontal="left" vertical="center"/>
    </xf>
    <xf numFmtId="0" fontId="9" fillId="0" borderId="83" xfId="0" applyFont="1" applyBorder="1" applyAlignment="1">
      <alignment horizontal="left" vertical="center"/>
    </xf>
    <xf numFmtId="0" fontId="2" fillId="0" borderId="0" xfId="0" applyFont="1" applyBorder="1" applyAlignment="1">
      <alignment horizontal="center" vertical="center" wrapText="1"/>
    </xf>
    <xf numFmtId="0" fontId="2" fillId="0" borderId="7" xfId="0" applyFont="1" applyBorder="1" applyAlignment="1">
      <alignment horizontal="center" vertical="center" wrapText="1"/>
    </xf>
    <xf numFmtId="0" fontId="12" fillId="2" borderId="43" xfId="0" applyFont="1" applyFill="1" applyBorder="1" applyAlignment="1">
      <alignment horizontal="left" vertical="center"/>
    </xf>
    <xf numFmtId="0" fontId="12" fillId="2" borderId="47" xfId="0" applyFont="1" applyFill="1" applyBorder="1" applyAlignment="1">
      <alignment horizontal="left" vertical="center"/>
    </xf>
    <xf numFmtId="0" fontId="12" fillId="2" borderId="44" xfId="0" applyFont="1" applyFill="1" applyBorder="1" applyAlignment="1">
      <alignment horizontal="left" vertical="center"/>
    </xf>
    <xf numFmtId="0" fontId="12" fillId="2" borderId="42" xfId="0" applyFont="1" applyFill="1" applyBorder="1" applyAlignment="1">
      <alignment horizontal="left" vertical="center"/>
    </xf>
    <xf numFmtId="0" fontId="2" fillId="0" borderId="34" xfId="0" applyFont="1" applyBorder="1" applyAlignment="1">
      <alignment horizontal="center" vertical="center" wrapText="1"/>
    </xf>
    <xf numFmtId="0" fontId="2" fillId="0" borderId="39" xfId="0" applyFont="1" applyBorder="1" applyAlignment="1">
      <alignment horizontal="center" vertical="center" wrapText="1"/>
    </xf>
    <xf numFmtId="0" fontId="6" fillId="0" borderId="34" xfId="0" applyFont="1" applyBorder="1" applyAlignment="1">
      <alignment horizontal="center" vertical="center"/>
    </xf>
    <xf numFmtId="0" fontId="6" fillId="0" borderId="39" xfId="0" applyFont="1" applyBorder="1" applyAlignment="1">
      <alignment horizontal="center" vertical="center"/>
    </xf>
    <xf numFmtId="0" fontId="12" fillId="2" borderId="45" xfId="0" applyFont="1" applyFill="1" applyBorder="1" applyAlignment="1">
      <alignment horizontal="center"/>
    </xf>
    <xf numFmtId="0" fontId="12" fillId="2" borderId="46" xfId="0" applyFont="1" applyFill="1" applyBorder="1" applyAlignment="1">
      <alignment horizontal="center"/>
    </xf>
    <xf numFmtId="0" fontId="12" fillId="2" borderId="52" xfId="0" applyFont="1" applyFill="1" applyBorder="1" applyAlignment="1">
      <alignment horizontal="center"/>
    </xf>
    <xf numFmtId="0" fontId="12" fillId="2" borderId="53" xfId="0" applyFont="1" applyFill="1" applyBorder="1" applyAlignment="1">
      <alignment horizontal="center"/>
    </xf>
    <xf numFmtId="0" fontId="12" fillId="2" borderId="54" xfId="0" applyFont="1" applyFill="1" applyBorder="1" applyAlignment="1">
      <alignment horizontal="center"/>
    </xf>
    <xf numFmtId="0" fontId="5" fillId="0" borderId="0" xfId="0" applyFont="1" applyAlignment="1"/>
    <xf numFmtId="0" fontId="5" fillId="0" borderId="0" xfId="0" quotePrefix="1" applyFont="1" applyAlignment="1">
      <alignment wrapText="1"/>
    </xf>
    <xf numFmtId="0" fontId="5" fillId="0" borderId="0" xfId="0" applyFont="1" applyAlignment="1">
      <alignment wrapText="1"/>
    </xf>
    <xf numFmtId="0" fontId="5" fillId="0" borderId="0" xfId="0" quotePrefix="1" applyFont="1" applyAlignment="1">
      <alignment horizontal="right" wrapText="1"/>
    </xf>
    <xf numFmtId="14" fontId="5" fillId="0" borderId="0" xfId="0" applyNumberFormat="1" applyFont="1" applyAlignment="1">
      <alignment horizontal="right"/>
    </xf>
    <xf numFmtId="0" fontId="5" fillId="0" borderId="0" xfId="0" applyFont="1" applyAlignment="1">
      <alignment horizontal="right" wrapText="1"/>
    </xf>
  </cellXfs>
  <cellStyles count="2">
    <cellStyle name="Normal" xfId="0" builtinId="0"/>
    <cellStyle name="Pourcentage" xfId="1" builtinId="5"/>
  </cellStyles>
  <dxfs count="86">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val="0"/>
        <i val="0"/>
        <strike val="0"/>
        <condense val="0"/>
        <extend val="0"/>
        <outline val="0"/>
        <shadow val="0"/>
        <u val="none"/>
        <vertAlign val="baseline"/>
        <sz val="12"/>
        <color rgb="FF134077"/>
        <name val="Trebuchet MS"/>
        <family val="2"/>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2"/>
        <color rgb="FF134077"/>
        <name val="Trebuchet MS"/>
        <family val="2"/>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2"/>
        <color rgb="FF134077"/>
        <name val="Trebuchet MS"/>
        <family val="2"/>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2"/>
        <color rgb="FF134077"/>
        <name val="Trebuchet MS"/>
        <family val="2"/>
        <scheme val="none"/>
      </font>
      <numFmt numFmtId="1" formatCode="0"/>
      <alignment horizontal="center" vertical="bottom" textRotation="0" wrapText="0" indent="0" justifyLastLine="0" shrinkToFit="0" readingOrder="0"/>
      <border diagonalUp="0" diagonalDown="0">
        <left/>
        <right style="thin">
          <color rgb="FF134077"/>
        </right>
        <top/>
        <bottom/>
        <vertical/>
        <horizontal/>
      </border>
    </dxf>
    <dxf>
      <font>
        <b val="0"/>
        <i val="0"/>
        <strike val="0"/>
        <condense val="0"/>
        <extend val="0"/>
        <outline val="0"/>
        <shadow val="0"/>
        <u val="none"/>
        <vertAlign val="baseline"/>
        <sz val="12"/>
        <color rgb="FF134077"/>
        <name val="Trebuchet MS"/>
        <family val="2"/>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2"/>
        <color rgb="FF134077"/>
        <name val="Trebuchet MS"/>
        <family val="2"/>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2"/>
        <color rgb="FF134077"/>
        <name val="Trebuchet MS"/>
        <family val="2"/>
        <scheme val="none"/>
      </font>
      <alignment horizontal="left" vertical="center" textRotation="0" wrapText="0" indent="0" justifyLastLine="0" shrinkToFit="0" readingOrder="0"/>
    </dxf>
    <dxf>
      <font>
        <b val="0"/>
        <i val="0"/>
        <strike val="0"/>
        <condense val="0"/>
        <extend val="0"/>
        <outline val="0"/>
        <shadow val="0"/>
        <u val="none"/>
        <vertAlign val="baseline"/>
        <sz val="12"/>
        <color rgb="FF134077"/>
        <name val="Trebuchet MS"/>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2"/>
        <color theme="0"/>
        <name val="Trebuchet MS"/>
        <family val="2"/>
        <scheme val="none"/>
      </font>
      <fill>
        <patternFill patternType="solid">
          <fgColor indexed="64"/>
          <bgColor rgb="FF134077"/>
        </patternFill>
      </fill>
      <alignment horizontal="center" vertical="center" textRotation="0" wrapText="0" indent="0" justifyLastLine="0" shrinkToFit="0" readingOrder="0"/>
    </dxf>
    <dxf>
      <font>
        <b val="0"/>
        <i val="0"/>
        <strike val="0"/>
        <condense val="0"/>
        <extend val="0"/>
        <outline val="0"/>
        <shadow val="0"/>
        <u val="none"/>
        <vertAlign val="baseline"/>
        <sz val="12"/>
        <color rgb="FF134077"/>
        <name val="Trebuchet MS"/>
        <family val="2"/>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2"/>
        <color rgb="FF134077"/>
        <name val="Trebuchet MS"/>
        <family val="2"/>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2"/>
        <color rgb="FF134077"/>
        <name val="Trebuchet MS"/>
        <family val="2"/>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2"/>
        <color rgb="FF134077"/>
        <name val="Trebuchet MS"/>
        <family val="2"/>
        <scheme val="none"/>
      </font>
      <numFmt numFmtId="1" formatCode="0"/>
      <alignment horizontal="center" vertical="bottom" textRotation="0" wrapText="0" indent="0" justifyLastLine="0" shrinkToFit="0" readingOrder="0"/>
      <border diagonalUp="0" diagonalDown="0">
        <left/>
        <right style="thin">
          <color rgb="FF134077"/>
        </right>
        <top/>
        <bottom/>
        <vertical/>
        <horizontal/>
      </border>
    </dxf>
    <dxf>
      <font>
        <b val="0"/>
        <i val="0"/>
        <strike val="0"/>
        <condense val="0"/>
        <extend val="0"/>
        <outline val="0"/>
        <shadow val="0"/>
        <u val="none"/>
        <vertAlign val="baseline"/>
        <sz val="12"/>
        <color rgb="FF134077"/>
        <name val="Trebuchet MS"/>
        <family val="2"/>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2"/>
        <color rgb="FF134077"/>
        <name val="Trebuchet MS"/>
        <family val="2"/>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2"/>
        <color rgb="FF134077"/>
        <name val="Trebuchet MS"/>
        <family val="2"/>
        <scheme val="none"/>
      </font>
      <alignment horizontal="left" vertical="center" textRotation="0" wrapText="0" indent="0" justifyLastLine="0" shrinkToFit="0" readingOrder="0"/>
    </dxf>
    <dxf>
      <font>
        <b val="0"/>
        <i val="0"/>
        <strike val="0"/>
        <condense val="0"/>
        <extend val="0"/>
        <outline val="0"/>
        <shadow val="0"/>
        <u val="none"/>
        <vertAlign val="baseline"/>
        <sz val="12"/>
        <color rgb="FF134077"/>
        <name val="Trebuchet MS"/>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2"/>
        <color theme="0"/>
        <name val="Trebuchet MS"/>
        <family val="2"/>
        <scheme val="none"/>
      </font>
      <fill>
        <patternFill patternType="solid">
          <fgColor indexed="64"/>
          <bgColor rgb="FF134077"/>
        </patternFill>
      </fill>
      <alignment horizontal="center" vertical="center" textRotation="0" wrapText="0" indent="0" justifyLastLine="0" shrinkToFit="0" readingOrder="0"/>
    </dxf>
    <dxf>
      <font>
        <b val="0"/>
        <i val="0"/>
        <strike val="0"/>
        <condense val="0"/>
        <extend val="0"/>
        <outline val="0"/>
        <shadow val="0"/>
        <u val="none"/>
        <vertAlign val="baseline"/>
        <sz val="12"/>
        <color rgb="FF134077"/>
        <name val="Trebuchet MS"/>
        <family val="2"/>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2"/>
        <color rgb="FF134077"/>
        <name val="Trebuchet MS"/>
        <family val="2"/>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2"/>
        <color rgb="FF134077"/>
        <name val="Trebuchet MS"/>
        <family val="2"/>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2"/>
        <color rgb="FF134077"/>
        <name val="Trebuchet MS"/>
        <family val="2"/>
        <scheme val="none"/>
      </font>
      <alignment horizontal="left" vertical="center" textRotation="0" wrapText="0" indent="0" justifyLastLine="0" shrinkToFit="0" readingOrder="0"/>
    </dxf>
    <dxf>
      <font>
        <b val="0"/>
        <i val="0"/>
        <strike val="0"/>
        <condense val="0"/>
        <extend val="0"/>
        <outline val="0"/>
        <shadow val="0"/>
        <u val="none"/>
        <vertAlign val="baseline"/>
        <sz val="12"/>
        <color rgb="FF134077"/>
        <name val="Trebuchet MS"/>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2"/>
        <color theme="0"/>
        <name val="Trebuchet MS"/>
        <family val="2"/>
        <scheme val="none"/>
      </font>
      <fill>
        <patternFill patternType="solid">
          <fgColor indexed="64"/>
          <bgColor rgb="FF134077"/>
        </patternFill>
      </fill>
      <alignment horizontal="center" vertical="center" textRotation="0" wrapText="0" indent="0" justifyLastLine="0" shrinkToFit="0" readingOrder="0"/>
    </dxf>
    <dxf>
      <font>
        <b val="0"/>
        <i val="0"/>
        <strike val="0"/>
        <condense val="0"/>
        <extend val="0"/>
        <outline val="0"/>
        <shadow val="0"/>
        <u val="none"/>
        <vertAlign val="baseline"/>
        <sz val="12"/>
        <color rgb="FF134077"/>
        <name val="Trebuchet MS"/>
        <family val="2"/>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2"/>
        <color rgb="FF134077"/>
        <name val="Trebuchet MS"/>
        <family val="2"/>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2"/>
        <color rgb="FF134077"/>
        <name val="Trebuchet MS"/>
        <family val="2"/>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2"/>
        <color rgb="FF134077"/>
        <name val="Trebuchet MS"/>
        <family val="2"/>
        <scheme val="none"/>
      </font>
      <alignment horizontal="left" vertical="center" textRotation="0" wrapText="0" indent="0" justifyLastLine="0" shrinkToFit="0" readingOrder="0"/>
    </dxf>
    <dxf>
      <font>
        <b val="0"/>
        <i val="0"/>
        <strike val="0"/>
        <condense val="0"/>
        <extend val="0"/>
        <outline val="0"/>
        <shadow val="0"/>
        <u val="none"/>
        <vertAlign val="baseline"/>
        <sz val="12"/>
        <color rgb="FF134077"/>
        <name val="Trebuchet MS"/>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2"/>
        <color theme="0"/>
        <name val="Trebuchet MS"/>
        <family val="2"/>
        <scheme val="none"/>
      </font>
      <fill>
        <patternFill patternType="solid">
          <fgColor indexed="64"/>
          <bgColor rgb="FF134077"/>
        </patternFill>
      </fill>
      <alignment horizontal="center" vertical="center" textRotation="0" wrapText="0" indent="0" justifyLastLine="0" shrinkToFit="0" readingOrder="0"/>
    </dxf>
    <dxf>
      <font>
        <b val="0"/>
        <i val="0"/>
        <strike val="0"/>
        <condense val="0"/>
        <extend val="0"/>
        <outline val="0"/>
        <shadow val="0"/>
        <u val="none"/>
        <vertAlign val="baseline"/>
        <sz val="12"/>
        <color rgb="FF134077"/>
        <name val="Trebuchet MS"/>
        <family val="2"/>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2"/>
        <color rgb="FF134077"/>
        <name val="Trebuchet MS"/>
        <family val="2"/>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2"/>
        <color rgb="FF134077"/>
        <name val="Trebuchet MS"/>
        <family val="2"/>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2"/>
        <color rgb="FF134077"/>
        <name val="Trebuchet MS"/>
        <family val="2"/>
        <scheme val="none"/>
      </font>
      <alignment horizontal="left" vertical="center" textRotation="0" wrapText="0" indent="0" justifyLastLine="0" shrinkToFit="0" readingOrder="0"/>
    </dxf>
    <dxf>
      <font>
        <b val="0"/>
        <i val="0"/>
        <strike val="0"/>
        <condense val="0"/>
        <extend val="0"/>
        <outline val="0"/>
        <shadow val="0"/>
        <u val="none"/>
        <vertAlign val="baseline"/>
        <sz val="12"/>
        <color rgb="FF134077"/>
        <name val="Trebuchet MS"/>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2"/>
        <color theme="0"/>
        <name val="Trebuchet MS"/>
        <family val="2"/>
        <scheme val="none"/>
      </font>
      <fill>
        <patternFill patternType="solid">
          <fgColor indexed="64"/>
          <bgColor rgb="FF134077"/>
        </patternFill>
      </fill>
      <alignment horizontal="center" vertical="center" textRotation="0" wrapText="0" indent="0" justifyLastLine="0" shrinkToFit="0" readingOrder="0"/>
    </dxf>
    <dxf>
      <font>
        <b val="0"/>
        <i val="0"/>
        <strike val="0"/>
        <condense val="0"/>
        <extend val="0"/>
        <outline val="0"/>
        <shadow val="0"/>
        <u val="none"/>
        <vertAlign val="baseline"/>
        <sz val="12"/>
        <color rgb="FF134077"/>
        <name val="Trebuchet MS"/>
        <family val="2"/>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2"/>
        <color rgb="FF134077"/>
        <name val="Trebuchet MS"/>
        <family val="2"/>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2"/>
        <color rgb="FF134077"/>
        <name val="Trebuchet MS"/>
        <family val="2"/>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2"/>
        <color rgb="FF134077"/>
        <name val="Trebuchet MS"/>
        <family val="2"/>
        <scheme val="none"/>
      </font>
      <alignment horizontal="left" vertical="center" textRotation="0" wrapText="0" indent="0" justifyLastLine="0" shrinkToFit="0" readingOrder="0"/>
    </dxf>
    <dxf>
      <font>
        <b val="0"/>
        <i val="0"/>
        <strike val="0"/>
        <condense val="0"/>
        <extend val="0"/>
        <outline val="0"/>
        <shadow val="0"/>
        <u val="none"/>
        <vertAlign val="baseline"/>
        <sz val="12"/>
        <color rgb="FF134077"/>
        <name val="Trebuchet MS"/>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2"/>
        <color theme="0"/>
        <name val="Trebuchet MS"/>
        <family val="2"/>
        <scheme val="none"/>
      </font>
      <fill>
        <patternFill patternType="solid">
          <fgColor indexed="64"/>
          <bgColor rgb="FF134077"/>
        </patternFill>
      </fill>
      <alignment horizontal="center" vertical="center" textRotation="0" wrapText="0" indent="0" justifyLastLine="0" shrinkToFit="0" readingOrder="0"/>
    </dxf>
    <dxf>
      <font>
        <b val="0"/>
        <i val="0"/>
        <strike val="0"/>
        <condense val="0"/>
        <extend val="0"/>
        <outline val="0"/>
        <shadow val="0"/>
        <u val="none"/>
        <vertAlign val="baseline"/>
        <sz val="12"/>
        <color rgb="FF134077"/>
        <name val="Trebuchet MS"/>
        <family val="2"/>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2"/>
        <color rgb="FF134077"/>
        <name val="Trebuchet MS"/>
        <family val="2"/>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2"/>
        <color rgb="FF134077"/>
        <name val="Trebuchet MS"/>
        <family val="2"/>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2"/>
        <color rgb="FF134077"/>
        <name val="Trebuchet MS"/>
        <family val="2"/>
        <scheme val="none"/>
      </font>
      <alignment horizontal="left" vertical="center" textRotation="0" wrapText="0" indent="0" justifyLastLine="0" shrinkToFit="0" readingOrder="0"/>
    </dxf>
    <dxf>
      <font>
        <b val="0"/>
        <i val="0"/>
        <strike val="0"/>
        <condense val="0"/>
        <extend val="0"/>
        <outline val="0"/>
        <shadow val="0"/>
        <u val="none"/>
        <vertAlign val="baseline"/>
        <sz val="12"/>
        <color rgb="FF134077"/>
        <name val="Trebuchet MS"/>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2"/>
        <color theme="0"/>
        <name val="Trebuchet MS"/>
        <family val="2"/>
        <scheme val="none"/>
      </font>
      <fill>
        <patternFill patternType="solid">
          <fgColor indexed="64"/>
          <bgColor rgb="FF134077"/>
        </patternFill>
      </fill>
      <alignment horizontal="center" vertical="center" textRotation="0" wrapText="0" indent="0" justifyLastLine="0" shrinkToFit="0" readingOrder="0"/>
    </dxf>
    <dxf>
      <font>
        <b val="0"/>
        <i val="0"/>
        <strike val="0"/>
        <condense val="0"/>
        <extend val="0"/>
        <outline val="0"/>
        <shadow val="0"/>
        <u val="none"/>
        <vertAlign val="baseline"/>
        <sz val="12"/>
        <color rgb="FF134077"/>
        <name val="Trebuchet MS"/>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2"/>
        <color rgb="FF134077"/>
        <name val="Trebuchet MS"/>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2"/>
        <color rgb="FF134077"/>
        <name val="Trebuchet MS"/>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2"/>
        <color rgb="FF134077"/>
        <name val="Trebuchet MS"/>
        <family val="2"/>
        <scheme val="none"/>
      </font>
      <alignment horizontal="left" vertical="center" textRotation="0" wrapText="0" indent="0" justifyLastLine="0" shrinkToFit="0" readingOrder="0"/>
    </dxf>
    <dxf>
      <font>
        <b val="0"/>
        <i val="0"/>
        <strike val="0"/>
        <condense val="0"/>
        <extend val="0"/>
        <outline val="0"/>
        <shadow val="0"/>
        <u val="none"/>
        <vertAlign val="baseline"/>
        <sz val="12"/>
        <color rgb="FF134077"/>
        <name val="Trebuchet MS"/>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2"/>
        <color theme="0"/>
        <name val="Trebuchet MS"/>
        <family val="2"/>
        <scheme val="none"/>
      </font>
      <fill>
        <patternFill patternType="solid">
          <fgColor indexed="64"/>
          <bgColor rgb="FF134077"/>
        </patternFill>
      </fill>
      <alignment horizontal="center" vertical="center" textRotation="0" wrapText="0" indent="0" justifyLastLine="0" shrinkToFit="0" readingOrder="0"/>
    </dxf>
    <dxf>
      <font>
        <b val="0"/>
        <i val="0"/>
        <strike val="0"/>
        <condense val="0"/>
        <extend val="0"/>
        <outline val="0"/>
        <shadow val="0"/>
        <u val="none"/>
        <vertAlign val="baseline"/>
        <sz val="12"/>
        <color rgb="FF134077"/>
        <name val="Trebuchet MS"/>
        <family val="2"/>
        <scheme val="none"/>
      </font>
      <alignment horizontal="left" vertical="center" textRotation="0" wrapText="0" indent="0" justifyLastLine="0" shrinkToFit="0" readingOrder="0"/>
      <protection locked="0" hidden="0"/>
    </dxf>
    <dxf>
      <font>
        <b val="0"/>
        <i val="0"/>
        <strike val="0"/>
        <condense val="0"/>
        <extend val="0"/>
        <outline val="0"/>
        <shadow val="0"/>
        <u val="none"/>
        <vertAlign val="baseline"/>
        <sz val="12"/>
        <color rgb="FF134077"/>
        <name val="Trebuchet MS"/>
        <family val="2"/>
        <scheme val="none"/>
      </font>
      <alignment horizontal="left" vertical="center" textRotation="0" wrapText="0" indent="0" justifyLastLine="0" shrinkToFit="0" readingOrder="0"/>
      <protection locked="0" hidden="0"/>
    </dxf>
    <dxf>
      <font>
        <b val="0"/>
        <i val="0"/>
        <strike val="0"/>
        <condense val="0"/>
        <extend val="0"/>
        <outline val="0"/>
        <shadow val="0"/>
        <u val="none"/>
        <vertAlign val="baseline"/>
        <sz val="12"/>
        <color rgb="FF134077"/>
        <name val="Trebuchet MS"/>
        <family val="2"/>
        <scheme val="none"/>
      </font>
      <numFmt numFmtId="19" formatCode="dd/mm/yyyy"/>
      <alignment horizontal="center" vertical="center" textRotation="0" wrapText="0" indent="0" justifyLastLine="0" shrinkToFit="0" readingOrder="0"/>
    </dxf>
    <dxf>
      <font>
        <b val="0"/>
        <i val="0"/>
        <strike val="0"/>
        <condense val="0"/>
        <extend val="0"/>
        <outline val="0"/>
        <shadow val="0"/>
        <u val="none"/>
        <vertAlign val="baseline"/>
        <sz val="12"/>
        <color rgb="FF134077"/>
        <name val="Trebuchet MS"/>
        <family val="2"/>
        <scheme val="none"/>
      </font>
      <alignment horizontal="left" vertical="center" textRotation="0" wrapText="0" indent="0" justifyLastLine="0" shrinkToFit="0" readingOrder="0"/>
      <protection locked="0" hidden="0"/>
    </dxf>
    <dxf>
      <font>
        <b val="0"/>
        <i val="0"/>
        <strike val="0"/>
        <condense val="0"/>
        <extend val="0"/>
        <outline val="0"/>
        <shadow val="0"/>
        <u val="none"/>
        <vertAlign val="baseline"/>
        <sz val="12"/>
        <color rgb="FF134077"/>
        <name val="Trebuchet MS"/>
        <family val="2"/>
        <scheme val="none"/>
      </font>
      <numFmt numFmtId="30" formatCode="@"/>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8"/>
        <color rgb="FF134077"/>
        <name val="Trebuchet MS"/>
        <family val="2"/>
        <scheme val="none"/>
      </font>
      <numFmt numFmtId="30" formatCode="@"/>
      <fill>
        <patternFill patternType="none">
          <fgColor indexed="64"/>
          <bgColor indexed="65"/>
        </patternFill>
      </fill>
      <alignment horizontal="center" vertical="center" textRotation="0" wrapText="0" indent="0" justifyLastLine="0" shrinkToFit="0" readingOrder="0"/>
      <border diagonalUp="0" diagonalDown="0" outline="0">
        <left/>
        <right style="thin">
          <color theme="4" tint="0.39994506668294322"/>
        </right>
        <top/>
        <bottom/>
      </border>
      <protection locked="0" hidden="0"/>
    </dxf>
    <dxf>
      <font>
        <b val="0"/>
        <i val="0"/>
        <strike val="0"/>
        <condense val="0"/>
        <extend val="0"/>
        <outline val="0"/>
        <shadow val="0"/>
        <u val="none"/>
        <vertAlign val="baseline"/>
        <sz val="18"/>
        <color rgb="FF134077"/>
        <name val="Trebuchet MS"/>
        <family val="2"/>
        <scheme val="none"/>
      </font>
      <numFmt numFmtId="30" formatCode="@"/>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8"/>
        <color rgb="FF134077"/>
        <name val="Trebuchet MS"/>
        <family val="2"/>
        <scheme val="none"/>
      </font>
      <numFmt numFmtId="30" formatCode="@"/>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8"/>
        <color rgb="FF134077"/>
        <name val="Trebuchet MS"/>
        <family val="2"/>
        <scheme val="none"/>
      </font>
      <numFmt numFmtId="30" formatCode="@"/>
      <fill>
        <patternFill patternType="none">
          <fgColor indexed="64"/>
          <bgColor indexed="65"/>
        </patternFill>
      </fill>
      <alignment horizontal="center" vertical="center" textRotation="0" wrapText="0" indent="0" justifyLastLine="0" shrinkToFit="0" readingOrder="0"/>
      <border diagonalUp="0" diagonalDown="0" outline="0">
        <left style="thin">
          <color theme="4" tint="0.39994506668294322"/>
        </left>
        <right/>
        <top/>
        <bottom/>
      </border>
      <protection locked="0" hidden="0"/>
    </dxf>
    <dxf>
      <font>
        <b val="0"/>
        <i val="0"/>
        <strike val="0"/>
        <condense val="0"/>
        <extend val="0"/>
        <outline val="0"/>
        <shadow val="0"/>
        <u val="none"/>
        <vertAlign val="baseline"/>
        <sz val="12"/>
        <color rgb="FF134077"/>
        <name val="Trebuchet MS"/>
        <family val="2"/>
        <scheme val="none"/>
      </font>
      <numFmt numFmtId="30" formatCode="@"/>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2"/>
        <color rgb="FF134077"/>
        <name val="Trebuchet MS"/>
        <family val="2"/>
        <scheme val="none"/>
      </font>
      <numFmt numFmtId="30" formatCode="@"/>
      <fill>
        <patternFill patternType="none">
          <fgColor indexed="64"/>
          <bgColor auto="1"/>
        </patternFill>
      </fill>
      <alignment horizontal="general" vertical="center" textRotation="0" wrapText="0" indent="0" justifyLastLine="0" shrinkToFit="0" readingOrder="0"/>
    </dxf>
    <dxf>
      <font>
        <b val="0"/>
        <i/>
        <strike val="0"/>
        <condense val="0"/>
        <extend val="0"/>
        <outline val="0"/>
        <shadow val="0"/>
        <u val="none"/>
        <vertAlign val="baseline"/>
        <sz val="12"/>
        <color theme="0" tint="-0.34998626667073579"/>
        <name val="Trebuchet MS"/>
        <family val="2"/>
        <scheme val="none"/>
      </font>
      <alignment horizontal="left" vertical="center" textRotation="0" wrapText="1" indent="0" justifyLastLine="0" shrinkToFit="0" readingOrder="0"/>
    </dxf>
    <dxf>
      <font>
        <b val="0"/>
        <i val="0"/>
        <strike val="0"/>
        <condense val="0"/>
        <extend val="0"/>
        <outline val="0"/>
        <shadow val="0"/>
        <u val="none"/>
        <vertAlign val="baseline"/>
        <sz val="12"/>
        <color rgb="FF134077"/>
        <name val="Trebuchet MS"/>
        <family val="2"/>
        <scheme val="none"/>
      </font>
      <alignment horizontal="left" vertical="center" textRotation="0" wrapText="1" indent="0" justifyLastLine="0" shrinkToFit="0" readingOrder="0"/>
    </dxf>
    <dxf>
      <font>
        <b val="0"/>
        <i val="0"/>
        <strike val="0"/>
        <condense val="0"/>
        <extend val="0"/>
        <outline val="0"/>
        <shadow val="0"/>
        <u val="none"/>
        <vertAlign val="baseline"/>
        <sz val="12"/>
        <color rgb="FF134077"/>
        <name val="Trebuchet MS"/>
        <family val="2"/>
        <scheme val="none"/>
      </font>
      <alignment horizontal="left" vertical="center" textRotation="0" wrapText="1" indent="0" justifyLastLine="0" shrinkToFit="0" readingOrder="0"/>
    </dxf>
    <dxf>
      <font>
        <b val="0"/>
        <i val="0"/>
        <strike val="0"/>
        <condense val="0"/>
        <extend val="0"/>
        <outline val="0"/>
        <shadow val="0"/>
        <u val="none"/>
        <vertAlign val="baseline"/>
        <sz val="12"/>
        <color rgb="FF134077"/>
        <name val="Trebuchet MS"/>
        <family val="2"/>
        <scheme val="none"/>
      </font>
      <alignment horizontal="left" vertical="center" textRotation="0" wrapText="1" indent="0" justifyLastLine="0" shrinkToFit="0" readingOrder="0"/>
    </dxf>
    <dxf>
      <font>
        <b val="0"/>
        <i val="0"/>
        <strike val="0"/>
        <condense val="0"/>
        <extend val="0"/>
        <outline val="0"/>
        <shadow val="0"/>
        <u val="none"/>
        <vertAlign val="baseline"/>
        <sz val="12"/>
        <color rgb="FF134077"/>
        <name val="Trebuchet MS"/>
        <family val="2"/>
        <scheme val="none"/>
      </font>
      <alignment horizontal="left" vertical="center" textRotation="0" wrapText="0" indent="0" justifyLastLine="0" shrinkToFit="0" readingOrder="0"/>
    </dxf>
    <dxf>
      <font>
        <b val="0"/>
        <i val="0"/>
        <strike val="0"/>
        <condense val="0"/>
        <extend val="0"/>
        <outline val="0"/>
        <shadow val="0"/>
        <u val="none"/>
        <vertAlign val="baseline"/>
        <sz val="12"/>
        <color theme="1"/>
        <name val="Trebuchet MS"/>
        <family val="2"/>
        <scheme val="none"/>
      </font>
    </dxf>
    <dxf>
      <font>
        <b val="0"/>
        <i val="0"/>
        <strike val="0"/>
        <condense val="0"/>
        <extend val="0"/>
        <outline val="0"/>
        <shadow val="0"/>
        <u val="none"/>
        <vertAlign val="baseline"/>
        <sz val="12"/>
        <color theme="0"/>
        <name val="Trebuchet MS"/>
        <family val="2"/>
        <scheme val="none"/>
      </font>
      <fill>
        <patternFill patternType="solid">
          <fgColor indexed="64"/>
          <bgColor rgb="FF134077"/>
        </patternFill>
      </fill>
      <alignment horizontal="center" vertical="center" textRotation="0" indent="0" justifyLastLine="0" shrinkToFit="0" readingOrder="0"/>
    </dxf>
  </dxfs>
  <tableStyles count="0" defaultTableStyle="TableStyleMedium2" defaultPivotStyle="PivotStyleLight16"/>
  <colors>
    <mruColors>
      <color rgb="FF1340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71349</xdr:colOff>
      <xdr:row>1</xdr:row>
      <xdr:rowOff>99888</xdr:rowOff>
    </xdr:from>
    <xdr:to>
      <xdr:col>5</xdr:col>
      <xdr:colOff>364021</xdr:colOff>
      <xdr:row>5</xdr:row>
      <xdr:rowOff>42809</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clrChange>
            <a:clrFrom>
              <a:srgbClr val="FFFFFF">
                <a:alpha val="0"/>
              </a:srgbClr>
            </a:clrFrom>
            <a:clrTo>
              <a:srgbClr val="FFFFFF">
                <a:alpha val="0"/>
              </a:srgbClr>
            </a:clrTo>
          </a:clrChange>
          <a:extLst>
            <a:ext uri="{28A0092B-C50C-407E-A947-70E740481C1C}">
              <a14:useLocalDpi xmlns:a14="http://schemas.microsoft.com/office/drawing/2010/main" val="0"/>
            </a:ext>
          </a:extLst>
        </a:blip>
        <a:srcRect l="6410" t="7706" r="6402" b="7516"/>
        <a:stretch/>
      </xdr:blipFill>
      <xdr:spPr>
        <a:xfrm>
          <a:off x="287249" y="264988"/>
          <a:ext cx="2896172" cy="946221"/>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71349</xdr:colOff>
      <xdr:row>1</xdr:row>
      <xdr:rowOff>99888</xdr:rowOff>
    </xdr:from>
    <xdr:to>
      <xdr:col>5</xdr:col>
      <xdr:colOff>364021</xdr:colOff>
      <xdr:row>5</xdr:row>
      <xdr:rowOff>42809</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clrChange>
            <a:clrFrom>
              <a:srgbClr val="FFFFFF">
                <a:alpha val="0"/>
              </a:srgbClr>
            </a:clrFrom>
            <a:clrTo>
              <a:srgbClr val="FFFFFF">
                <a:alpha val="0"/>
              </a:srgbClr>
            </a:clrTo>
          </a:clrChange>
          <a:extLst>
            <a:ext uri="{28A0092B-C50C-407E-A947-70E740481C1C}">
              <a14:useLocalDpi xmlns:a14="http://schemas.microsoft.com/office/drawing/2010/main" val="0"/>
            </a:ext>
          </a:extLst>
        </a:blip>
        <a:srcRect l="6410" t="7706" r="6402" b="7516"/>
        <a:stretch/>
      </xdr:blipFill>
      <xdr:spPr>
        <a:xfrm>
          <a:off x="287249" y="264988"/>
          <a:ext cx="2896172" cy="946221"/>
        </a:xfrm>
        <a:prstGeom prst="rect">
          <a:avLst/>
        </a:prstGeom>
        <a:solidFill>
          <a:schemeClr val="bg1"/>
        </a:solidFill>
      </xdr:spPr>
    </xdr:pic>
    <xdr:clientData/>
  </xdr:twoCellAnchor>
  <mc:AlternateContent xmlns:mc="http://schemas.openxmlformats.org/markup-compatibility/2006">
    <mc:Choice xmlns:a14="http://schemas.microsoft.com/office/drawing/2010/main" Requires="a14">
      <xdr:twoCellAnchor editAs="oneCell">
        <xdr:from>
          <xdr:col>5</xdr:col>
          <xdr:colOff>812800</xdr:colOff>
          <xdr:row>19</xdr:row>
          <xdr:rowOff>127000</xdr:rowOff>
        </xdr:from>
        <xdr:to>
          <xdr:col>7</xdr:col>
          <xdr:colOff>495300</xdr:colOff>
          <xdr:row>21</xdr:row>
          <xdr:rowOff>101600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FR" sz="1200" b="0" i="0" u="none" strike="noStrike" baseline="0">
                  <a:solidFill>
                    <a:srgbClr val="000000"/>
                  </a:solidFill>
                  <a:latin typeface="Calibri" pitchFamily="2" charset="0"/>
                  <a:cs typeface="Calibri" pitchFamily="2" charset="0"/>
                </a:rPr>
                <a:t>All components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723900</xdr:colOff>
          <xdr:row>19</xdr:row>
          <xdr:rowOff>127000</xdr:rowOff>
        </xdr:from>
        <xdr:to>
          <xdr:col>9</xdr:col>
          <xdr:colOff>254000</xdr:colOff>
          <xdr:row>21</xdr:row>
          <xdr:rowOff>101600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FR" sz="1200" b="0" i="0" u="none" strike="noStrike" baseline="0">
                  <a:solidFill>
                    <a:srgbClr val="000000"/>
                  </a:solidFill>
                  <a:latin typeface="Calibri" pitchFamily="2" charset="0"/>
                  <a:cs typeface="Calibri" pitchFamily="2" charset="0"/>
                </a:rPr>
                <a:t>Environment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520700</xdr:colOff>
          <xdr:row>19</xdr:row>
          <xdr:rowOff>127000</xdr:rowOff>
        </xdr:from>
        <xdr:to>
          <xdr:col>12</xdr:col>
          <xdr:colOff>266700</xdr:colOff>
          <xdr:row>21</xdr:row>
          <xdr:rowOff>101600</xdr:rowOff>
        </xdr:to>
        <xdr:sp macro="" textlink="">
          <xdr:nvSpPr>
            <xdr:cNvPr id="2051" name="Check Box 3" descr="Occupational Health &amp; Safety"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FR" sz="1200" b="0" i="0" u="none" strike="noStrike" baseline="0">
                  <a:solidFill>
                    <a:srgbClr val="000000"/>
                  </a:solidFill>
                  <a:latin typeface="Calibri" pitchFamily="2" charset="0"/>
                  <a:cs typeface="Calibri" pitchFamily="2" charset="0"/>
                </a:rPr>
                <a:t>Occupational Health &amp; Safety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368300</xdr:colOff>
          <xdr:row>19</xdr:row>
          <xdr:rowOff>127000</xdr:rowOff>
        </xdr:from>
        <xdr:to>
          <xdr:col>13</xdr:col>
          <xdr:colOff>381000</xdr:colOff>
          <xdr:row>21</xdr:row>
          <xdr:rowOff>101600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FR" sz="1200" b="0" i="0" u="none" strike="noStrike" baseline="0">
                  <a:solidFill>
                    <a:srgbClr val="000000"/>
                  </a:solidFill>
                  <a:latin typeface="Calibri" pitchFamily="2" charset="0"/>
                  <a:cs typeface="Calibri" pitchFamily="2" charset="0"/>
                </a:rPr>
                <a:t>Social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444500</xdr:colOff>
          <xdr:row>19</xdr:row>
          <xdr:rowOff>114300</xdr:rowOff>
        </xdr:from>
        <xdr:to>
          <xdr:col>14</xdr:col>
          <xdr:colOff>800100</xdr:colOff>
          <xdr:row>21</xdr:row>
          <xdr:rowOff>88900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FR" sz="1200" b="0" i="0" u="none" strike="noStrike" baseline="0">
                  <a:solidFill>
                    <a:srgbClr val="000000"/>
                  </a:solidFill>
                  <a:latin typeface="Calibri" pitchFamily="2" charset="0"/>
                  <a:cs typeface="Calibri" pitchFamily="2" charset="0"/>
                </a:rPr>
                <a:t>Governance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19</xdr:row>
          <xdr:rowOff>101600</xdr:rowOff>
        </xdr:from>
        <xdr:to>
          <xdr:col>17</xdr:col>
          <xdr:colOff>711200</xdr:colOff>
          <xdr:row>21</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FR" sz="1200" b="0" i="0" u="none" strike="noStrike" baseline="0">
                  <a:solidFill>
                    <a:srgbClr val="000000"/>
                  </a:solidFill>
                  <a:latin typeface="Calibri" pitchFamily="2" charset="0"/>
                  <a:cs typeface="Calibri" pitchFamily="2" charset="0"/>
                </a:rPr>
                <a:t>Supply Chain Due Diligence</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84049</xdr:colOff>
      <xdr:row>1</xdr:row>
      <xdr:rowOff>61788</xdr:rowOff>
    </xdr:from>
    <xdr:to>
      <xdr:col>2</xdr:col>
      <xdr:colOff>2853221</xdr:colOff>
      <xdr:row>1</xdr:row>
      <xdr:rowOff>1008009</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cstate="print">
          <a:clrChange>
            <a:clrFrom>
              <a:srgbClr val="FFFFFF">
                <a:alpha val="0"/>
              </a:srgbClr>
            </a:clrFrom>
            <a:clrTo>
              <a:srgbClr val="FFFFFF">
                <a:alpha val="0"/>
              </a:srgbClr>
            </a:clrTo>
          </a:clrChange>
          <a:extLst>
            <a:ext uri="{28A0092B-C50C-407E-A947-70E740481C1C}">
              <a14:useLocalDpi xmlns:a14="http://schemas.microsoft.com/office/drawing/2010/main" val="0"/>
            </a:ext>
          </a:extLst>
        </a:blip>
        <a:srcRect l="6410" t="7706" r="6402" b="7516"/>
        <a:stretch/>
      </xdr:blipFill>
      <xdr:spPr>
        <a:xfrm>
          <a:off x="299949" y="226888"/>
          <a:ext cx="2896172" cy="946221"/>
        </a:xfrm>
        <a:prstGeom prst="rect">
          <a:avLst/>
        </a:prstGeom>
        <a:solidFill>
          <a:schemeClr val="bg1"/>
        </a:solid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71349</xdr:colOff>
      <xdr:row>1</xdr:row>
      <xdr:rowOff>99888</xdr:rowOff>
    </xdr:from>
    <xdr:to>
      <xdr:col>4</xdr:col>
      <xdr:colOff>332962</xdr:colOff>
      <xdr:row>5</xdr:row>
      <xdr:rowOff>42809</xdr:rowOff>
    </xdr:to>
    <xdr:pic>
      <xdr:nvPicPr>
        <xdr:cNvPr id="2" name="Image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cstate="print">
          <a:clrChange>
            <a:clrFrom>
              <a:srgbClr val="FFFFFF">
                <a:alpha val="0"/>
              </a:srgbClr>
            </a:clrFrom>
            <a:clrTo>
              <a:srgbClr val="FFFFFF">
                <a:alpha val="0"/>
              </a:srgbClr>
            </a:clrTo>
          </a:clrChange>
          <a:extLst>
            <a:ext uri="{28A0092B-C50C-407E-A947-70E740481C1C}">
              <a14:useLocalDpi xmlns:a14="http://schemas.microsoft.com/office/drawing/2010/main" val="0"/>
            </a:ext>
          </a:extLst>
        </a:blip>
        <a:srcRect l="6410" t="7706" r="6402" b="7516"/>
        <a:stretch/>
      </xdr:blipFill>
      <xdr:spPr>
        <a:xfrm>
          <a:off x="287249" y="264988"/>
          <a:ext cx="2896172" cy="946221"/>
        </a:xfrm>
        <a:prstGeom prst="rect">
          <a:avLst/>
        </a:prstGeom>
        <a:solidFill>
          <a:schemeClr val="bg1"/>
        </a:solid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71349</xdr:colOff>
      <xdr:row>1</xdr:row>
      <xdr:rowOff>99888</xdr:rowOff>
    </xdr:from>
    <xdr:to>
      <xdr:col>2</xdr:col>
      <xdr:colOff>2840521</xdr:colOff>
      <xdr:row>5</xdr:row>
      <xdr:rowOff>42809</xdr:rowOff>
    </xdr:to>
    <xdr:pic>
      <xdr:nvPicPr>
        <xdr:cNvPr id="2" name="Image 1">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cstate="print">
          <a:clrChange>
            <a:clrFrom>
              <a:srgbClr val="FFFFFF">
                <a:alpha val="0"/>
              </a:srgbClr>
            </a:clrFrom>
            <a:clrTo>
              <a:srgbClr val="FFFFFF">
                <a:alpha val="0"/>
              </a:srgbClr>
            </a:clrTo>
          </a:clrChange>
          <a:extLst>
            <a:ext uri="{28A0092B-C50C-407E-A947-70E740481C1C}">
              <a14:useLocalDpi xmlns:a14="http://schemas.microsoft.com/office/drawing/2010/main" val="0"/>
            </a:ext>
          </a:extLst>
        </a:blip>
        <a:srcRect l="6410" t="7706" r="6402" b="7516"/>
        <a:stretch/>
      </xdr:blipFill>
      <xdr:spPr>
        <a:xfrm>
          <a:off x="287249" y="264988"/>
          <a:ext cx="2896172" cy="946221"/>
        </a:xfrm>
        <a:prstGeom prst="rect">
          <a:avLst/>
        </a:prstGeom>
        <a:solidFill>
          <a:schemeClr val="bg1"/>
        </a:solidFill>
      </xdr:spPr>
    </xdr:pic>
    <xdr:clientData/>
  </xdr:twoCellAnchor>
  <xdr:twoCellAnchor>
    <xdr:from>
      <xdr:col>2</xdr:col>
      <xdr:colOff>2508250</xdr:colOff>
      <xdr:row>17</xdr:row>
      <xdr:rowOff>63500</xdr:rowOff>
    </xdr:from>
    <xdr:to>
      <xdr:col>2</xdr:col>
      <xdr:colOff>2651125</xdr:colOff>
      <xdr:row>37</xdr:row>
      <xdr:rowOff>15875</xdr:rowOff>
    </xdr:to>
    <xdr:sp macro="" textlink="">
      <xdr:nvSpPr>
        <xdr:cNvPr id="5" name="Accolade ouvrante 4">
          <a:extLst>
            <a:ext uri="{FF2B5EF4-FFF2-40B4-BE49-F238E27FC236}">
              <a16:creationId xmlns:a16="http://schemas.microsoft.com/office/drawing/2014/main" id="{00000000-0008-0000-0400-000005000000}"/>
            </a:ext>
          </a:extLst>
        </xdr:cNvPr>
        <xdr:cNvSpPr/>
      </xdr:nvSpPr>
      <xdr:spPr>
        <a:xfrm>
          <a:off x="2857500" y="3889375"/>
          <a:ext cx="142875" cy="407987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71349</xdr:colOff>
      <xdr:row>1</xdr:row>
      <xdr:rowOff>99888</xdr:rowOff>
    </xdr:from>
    <xdr:to>
      <xdr:col>2</xdr:col>
      <xdr:colOff>2840521</xdr:colOff>
      <xdr:row>5</xdr:row>
      <xdr:rowOff>42809</xdr:rowOff>
    </xdr:to>
    <xdr:pic>
      <xdr:nvPicPr>
        <xdr:cNvPr id="2" name="Image 1">
          <a:extLst>
            <a:ext uri="{FF2B5EF4-FFF2-40B4-BE49-F238E27FC236}">
              <a16:creationId xmlns:a16="http://schemas.microsoft.com/office/drawing/2014/main" id="{00000000-0008-0000-0500-000002000000}"/>
            </a:ext>
          </a:extLst>
        </xdr:cNvPr>
        <xdr:cNvPicPr>
          <a:picLocks noChangeAspect="1"/>
        </xdr:cNvPicPr>
      </xdr:nvPicPr>
      <xdr:blipFill rotWithShape="1">
        <a:blip xmlns:r="http://schemas.openxmlformats.org/officeDocument/2006/relationships" r:embed="rId1" cstate="print">
          <a:clrChange>
            <a:clrFrom>
              <a:srgbClr val="FFFFFF">
                <a:alpha val="0"/>
              </a:srgbClr>
            </a:clrFrom>
            <a:clrTo>
              <a:srgbClr val="FFFFFF">
                <a:alpha val="0"/>
              </a:srgbClr>
            </a:clrTo>
          </a:clrChange>
          <a:extLst>
            <a:ext uri="{28A0092B-C50C-407E-A947-70E740481C1C}">
              <a14:useLocalDpi xmlns:a14="http://schemas.microsoft.com/office/drawing/2010/main" val="0"/>
            </a:ext>
          </a:extLst>
        </a:blip>
        <a:srcRect l="6410" t="7706" r="6402" b="7516"/>
        <a:stretch/>
      </xdr:blipFill>
      <xdr:spPr>
        <a:xfrm>
          <a:off x="287249" y="264988"/>
          <a:ext cx="2896172" cy="946221"/>
        </a:xfrm>
        <a:prstGeom prst="rect">
          <a:avLst/>
        </a:prstGeom>
        <a:solidFill>
          <a:schemeClr val="bg1"/>
        </a:solidFill>
      </xdr:spPr>
    </xdr:pic>
    <xdr:clientData/>
  </xdr:twoCellAnchor>
  <xdr:twoCellAnchor>
    <xdr:from>
      <xdr:col>2</xdr:col>
      <xdr:colOff>2508250</xdr:colOff>
      <xdr:row>17</xdr:row>
      <xdr:rowOff>63500</xdr:rowOff>
    </xdr:from>
    <xdr:to>
      <xdr:col>2</xdr:col>
      <xdr:colOff>2651125</xdr:colOff>
      <xdr:row>37</xdr:row>
      <xdr:rowOff>15875</xdr:rowOff>
    </xdr:to>
    <xdr:sp macro="" textlink="">
      <xdr:nvSpPr>
        <xdr:cNvPr id="3" name="Accolade ouvrante 2">
          <a:extLst>
            <a:ext uri="{FF2B5EF4-FFF2-40B4-BE49-F238E27FC236}">
              <a16:creationId xmlns:a16="http://schemas.microsoft.com/office/drawing/2014/main" id="{00000000-0008-0000-0500-000003000000}"/>
            </a:ext>
          </a:extLst>
        </xdr:cNvPr>
        <xdr:cNvSpPr/>
      </xdr:nvSpPr>
      <xdr:spPr>
        <a:xfrm>
          <a:off x="2851150" y="3657600"/>
          <a:ext cx="142875" cy="401637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66A103B-DF90-6F42-830D-0EAF4A760E94}" name="Tableau2" displayName="Tableau2" ref="C10:R262" totalsRowShown="0" headerRowDxfId="85" dataDxfId="84">
  <autoFilter ref="C10:R262" xr:uid="{0F1AFA2E-EEC1-7047-91EB-78B241D5F2EB}"/>
  <tableColumns count="16">
    <tableColumn id="1" xr3:uid="{A1F22F8D-A77B-E348-B8AD-3C57DA51C9C0}" name="RMI code" dataDxfId="83"/>
    <tableColumn id="2" xr3:uid="{5E921B99-5322-ED44-88AD-AED332B21DB3}" name="Criteria category" dataDxfId="82"/>
    <tableColumn id="3" xr3:uid="{4F33A535-5A5B-2842-BE82-15B2F5F8AC86}" name="Sub-category" dataDxfId="81"/>
    <tableColumn id="4" xr3:uid="{889DC949-B8EA-F442-8069-2B3E0CF74949}" name="Description" dataDxfId="80"/>
    <tableColumn id="5" xr3:uid="{BCA98432-C67A-3F41-8DE1-8D006A6C3522}" name="Auditor Guidance" dataDxfId="79"/>
    <tableColumn id="6" xr3:uid="{273A7759-5944-F145-B1D8-6D6181738ED7}" name="Categorization" dataDxfId="78"/>
    <tableColumn id="16" xr3:uid="{7A34421B-F75A-C94E-BFF1-24CB23CE8862}" name="Audit outcome_x000a_In case of &quot;N/A&quot;, please state why in Comments" dataDxfId="77"/>
    <tableColumn id="11" xr3:uid="{0A26C63C-8E38-4B10-9DC8-F24492CC4680}" name="Document" dataDxfId="76"/>
    <tableColumn id="13" xr3:uid="{091A7A58-13AE-48BF-877B-7B24E7135B04}" name=" Facility Tour" dataDxfId="75"/>
    <tableColumn id="14" xr3:uid="{D18C9D6C-4E70-4996-851E-1D5BD9C9BC19}" name=" Worker Interview" dataDxfId="74"/>
    <tableColumn id="15" xr3:uid="{2665563F-608D-4219-9A4D-DC7388523220}" name=" Management Interview" dataDxfId="73"/>
    <tableColumn id="7" xr3:uid="{EA9AC070-694D-7641-9688-CD8C840D8455}" name="Comment" dataDxfId="72"/>
    <tableColumn id="8" xr3:uid="{C0D14ADC-A211-654F-ACCF-DDCC08764BBD}" name="Corrective Action(s) - CA" dataDxfId="71"/>
    <tableColumn id="9" xr3:uid="{16F8C98F-A486-8E43-8ED5-712B4686C8EF}" name="Timeframe to implement corrective action(s)" dataDxfId="70">
      <calculatedColumnFormula>IF(OR(Tableau2[[#This Row],[Audit outcome
In case of "N/A", please state why in Comments]]="Not fulfilled",Tableau2[[#This Row],[Audit outcome
In case of "N/A", please state why in Comments]]="Partial"),'Audit details'!$G$10+VLOOKUP(Tableau2[[#This Row],[Categorization]],'CAP follow up'!$K$12:$M$14,2,FALSE),"N/A")</calculatedColumnFormula>
    </tableColumn>
    <tableColumn id="10" xr3:uid="{01D4B661-204C-294F-95F9-CDE498A05D61}" name="Remarks of management on gaps " dataDxfId="69"/>
    <tableColumn id="12" xr3:uid="{9F20B7D6-5754-574E-8B1C-71E65BAA0968}" name="Current status" dataDxfId="68"/>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76DF898-A30F-1D4D-9EE1-A6ABB0293497}" name="Tableau1" displayName="Tableau1" ref="D12:G16" totalsRowShown="0" headerRowDxfId="67" dataDxfId="66">
  <autoFilter ref="D12:G16" xr:uid="{91C58FB4-B1C0-9645-BBCC-67A6B587CF98}"/>
  <tableColumns count="4">
    <tableColumn id="1" xr3:uid="{9D30E843-FFD4-A04D-805A-804B604FA1B7}" name="Category" dataDxfId="65"/>
    <tableColumn id="5" xr3:uid="{FAABA9D6-19CF-3841-806D-8A19D7618931}" name="ZT" dataDxfId="64">
      <calculatedColumnFormula>COUNTIFS('Audit grid'!$D:$D,'Audit outcomes'!$D13,'Audit grid'!$H:$H,'Audit outcomes'!E$12)</calculatedColumnFormula>
    </tableColumn>
    <tableColumn id="6" xr3:uid="{410865FC-3171-9544-B7A5-434D2613A473}" name="Major" dataDxfId="63">
      <calculatedColumnFormula>COUNTIFS('Audit grid'!$D:$D,'Audit outcomes'!$D13,'Audit grid'!$H:$H,'Audit outcomes'!F$12)</calculatedColumnFormula>
    </tableColumn>
    <tableColumn id="7" xr3:uid="{FF1E84AD-BD4D-3A48-B6C7-C6BFBA99D6D1}" name="Minor" dataDxfId="62">
      <calculatedColumnFormula>COUNTIFS('Audit grid'!$D:$D,'Audit outcomes'!$D13,'Audit grid'!$H:$H,'Audit outcomes'!G$12)</calculatedColumnFormula>
    </tableColumn>
  </tableColumns>
  <tableStyleInfo name="TableStyleLight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A868466-6697-6742-A64E-9EBA3BF97AA3}" name="Tableau3" displayName="Tableau3" ref="D19:G23" totalsRowShown="0" headerRowDxfId="61" dataDxfId="60">
  <autoFilter ref="D19:G23" xr:uid="{60BB1606-F584-AC47-85D2-2F985C0001CB}"/>
  <tableColumns count="4">
    <tableColumn id="1" xr3:uid="{EB9B66B5-D6D2-9F41-856F-C69D19F6043B}" name="Category" dataDxfId="59"/>
    <tableColumn id="2" xr3:uid="{4D3E52ED-9581-FB4B-A049-FC16344D6A00}" name="ZT" dataDxfId="58">
      <calculatedColumnFormula>IFERROR(COUNTIFS('Audit grid'!$D:$D,'Audit outcomes'!$D20,'Audit grid'!$H:$H,'Audit outcomes'!E$19,'Audit grid'!$I:$I,$D$18),"N/A")</calculatedColumnFormula>
    </tableColumn>
    <tableColumn id="3" xr3:uid="{3180458A-A67D-4443-B7CA-6269D7F13CD7}" name="Major" dataDxfId="57">
      <calculatedColumnFormula>IFERROR(COUNTIFS('Audit grid'!$D:$D,'Audit outcomes'!$D20,'Audit grid'!$H:$H,'Audit outcomes'!F$19,'Audit grid'!$I:$I,$D$18),"N/A")</calculatedColumnFormula>
    </tableColumn>
    <tableColumn id="4" xr3:uid="{364F34D2-5199-6145-8627-CE48CF64E446}" name="Minor" dataDxfId="56">
      <calculatedColumnFormula>IFERROR(COUNTIFS('Audit grid'!$D:$D,'Audit outcomes'!$D20,'Audit grid'!$H:$H,'Audit outcomes'!G$19,'Audit grid'!$I:$I,$D$18),"N/A")</calculatedColumnFormula>
    </tableColumn>
  </tableColumns>
  <tableStyleInfo name="TableStyleLight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8579676-6AF6-2444-9E72-322C5D1F9FCC}" name="Tableau4" displayName="Tableau4" ref="D26:G30" totalsRowShown="0" headerRowDxfId="55" dataDxfId="54">
  <autoFilter ref="D26:G30" xr:uid="{B9765506-BD11-EE49-AF2F-149F07B8FCEC}"/>
  <tableColumns count="4">
    <tableColumn id="1" xr3:uid="{031C4924-31B6-7049-A9CC-8B19EB78E77F}" name="Category" dataDxfId="53"/>
    <tableColumn id="2" xr3:uid="{430E9DA3-1E06-7346-969B-4F69722E2CD4}" name="ZT" dataDxfId="52">
      <calculatedColumnFormula>IFERROR(COUNTIFS('Audit grid'!$D:$D,'Audit outcomes'!$D27,'Audit grid'!$H:$H,'Audit outcomes'!E$26,'Audit grid'!$I:$I,$D$25),"N/A")</calculatedColumnFormula>
    </tableColumn>
    <tableColumn id="3" xr3:uid="{FE9BF49A-6B6F-D24E-A3A2-28BAEBAF514C}" name="Major" dataDxfId="51">
      <calculatedColumnFormula>IFERROR(COUNTIFS('Audit grid'!$D:$D,'Audit outcomes'!$D27,'Audit grid'!$H:$H,'Audit outcomes'!F$26,'Audit grid'!$I:$I,$D$25),"N/A")</calculatedColumnFormula>
    </tableColumn>
    <tableColumn id="4" xr3:uid="{D924FB32-5AC8-494D-966A-B5415DDD7AF9}" name="Minor" dataDxfId="50">
      <calculatedColumnFormula>IFERROR(COUNTIFS('Audit grid'!$D:$D,'Audit outcomes'!$D27,'Audit grid'!$H:$H,'Audit outcomes'!G$26,'Audit grid'!$I:$I,$D$25),"N/A")</calculatedColumnFormula>
    </tableColumn>
  </tableColumns>
  <tableStyleInfo name="TableStyleLight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9B9123C-982E-4F4C-8ADE-57DA23E0A644}" name="Tableau5" displayName="Tableau5" ref="D33:G37" totalsRowShown="0" headerRowDxfId="49" dataDxfId="48">
  <autoFilter ref="D33:G37" xr:uid="{01B0A661-C124-944B-8670-02C7ECED02B9}"/>
  <tableColumns count="4">
    <tableColumn id="1" xr3:uid="{7802D17F-5AFA-C349-8351-A209172DD099}" name="Category" dataDxfId="47"/>
    <tableColumn id="2" xr3:uid="{4359E10B-A3C7-1B44-B557-0A8AE6D60B4C}" name="ZT" dataDxfId="46">
      <calculatedColumnFormula>IFERROR(COUNTIFS('Audit grid'!$D:$D,'Audit outcomes'!$D34,'Audit grid'!$H:$H,'Audit outcomes'!E$33,'Audit grid'!$I:$I,$D$32),"N/A")</calculatedColumnFormula>
    </tableColumn>
    <tableColumn id="3" xr3:uid="{A25E086D-5664-B347-A097-416C134DE9F0}" name="Major" dataDxfId="45">
      <calculatedColumnFormula>IFERROR(COUNTIFS('Audit grid'!$D:$D,'Audit outcomes'!$D34,'Audit grid'!$H:$H,'Audit outcomes'!F$33,'Audit grid'!$I:$I,$D$32),"N/A")</calculatedColumnFormula>
    </tableColumn>
    <tableColumn id="4" xr3:uid="{94637868-558A-B548-8EC6-BFC07ECEAD3C}" name="Minor" dataDxfId="44">
      <calculatedColumnFormula>IFERROR(COUNTIFS('Audit grid'!$D:$D,'Audit outcomes'!$D34,'Audit grid'!$H:$H,'Audit outcomes'!G$33,'Audit grid'!$I:$I,$D$32),"N/A")</calculatedColumnFormula>
    </tableColumn>
  </tableColumns>
  <tableStyleInfo name="TableStyleLight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13ADA35-1762-F641-BE42-E38354720EF0}" name="Tableau17" displayName="Tableau17" ref="D12:G16" totalsRowShown="0" headerRowDxfId="43" dataDxfId="42">
  <autoFilter ref="D12:G16" xr:uid="{91C58FB4-B1C0-9645-BBCC-67A6B587CF98}"/>
  <tableColumns count="4">
    <tableColumn id="1" xr3:uid="{E09E09DF-C288-714D-9147-44FC2D786A5D}" name="Category" dataDxfId="41"/>
    <tableColumn id="5" xr3:uid="{98BDD12A-E7F4-3346-8ACB-A170B710CBBE}" name="ZT" dataDxfId="40">
      <calculatedColumnFormula>SUM('Audit outcomes'!E27,'Audit outcomes'!E34)</calculatedColumnFormula>
    </tableColumn>
    <tableColumn id="6" xr3:uid="{08D55FBE-672B-0141-BF9C-5A4A251DD3B6}" name="Major" dataDxfId="39">
      <calculatedColumnFormula>SUM('Audit outcomes'!F27,'Audit outcomes'!F34)</calculatedColumnFormula>
    </tableColumn>
    <tableColumn id="7" xr3:uid="{6CD40B4B-0DC5-D14E-9EA7-0A7C3DBC5C0F}" name="Minor" dataDxfId="38">
      <calculatedColumnFormula>SUM('Audit outcomes'!G27,'Audit outcomes'!G34)</calculatedColumnFormula>
    </tableColumn>
  </tableColumns>
  <tableStyleInfo name="TableStyleLight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5B4A494-ABD0-244B-8F25-D29C6F4FF80C}" name="Tableau38" displayName="Tableau38" ref="D19:G23" totalsRowShown="0" headerRowDxfId="37" dataDxfId="36">
  <autoFilter ref="D19:G23" xr:uid="{60BB1606-F584-AC47-85D2-2F985C0001CB}"/>
  <tableColumns count="4">
    <tableColumn id="1" xr3:uid="{AC00B263-ED15-C148-8F90-E67070C2D31E}" name="Category" dataDxfId="35"/>
    <tableColumn id="2" xr3:uid="{6ED6899D-BBA8-D243-8099-B35EAFE8605C}" name="ZT" dataDxfId="34">
      <calculatedColumnFormula>IFERROR(COUNTIFS('Audit grid'!$D:$D,'CAP follow up'!$D20,'Audit grid'!$R:$R,'CAP follow up'!E$19,'Audit grid'!$I:$I,$D$18),"N/A")</calculatedColumnFormula>
    </tableColumn>
    <tableColumn id="3" xr3:uid="{9673DAF3-5125-214A-831D-CC7EEE79FE23}" name="Major" dataDxfId="33">
      <calculatedColumnFormula>IFERROR(COUNTIFS('Audit grid'!$D:$D,'CAP follow up'!$D20,'Audit grid'!$R:$R,'CAP follow up'!F$19,'Audit grid'!$I:$I,$D$18),"N/A")</calculatedColumnFormula>
    </tableColumn>
    <tableColumn id="4" xr3:uid="{27298AF1-D136-3E49-990D-A0392F737EA7}" name="Minor" dataDxfId="32">
      <calculatedColumnFormula>IFERROR(COUNTIFS('Audit grid'!$D:$D,'CAP follow up'!$D20,'Audit grid'!$R:$R,'CAP follow up'!G$19,'Audit grid'!$I:$I,$D$18),"N/A")</calculatedColumnFormula>
    </tableColumn>
  </tableColumns>
  <tableStyleInfo name="TableStyleLight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3E608C1-8772-254F-9A76-09A8DADD17F0}" name="Tableau49" displayName="Tableau49" ref="D26:J30" totalsRowShown="0" headerRowDxfId="31" dataDxfId="30">
  <autoFilter ref="D26:J30" xr:uid="{B9765506-BD11-EE49-AF2F-149F07B8FCEC}"/>
  <tableColumns count="7">
    <tableColumn id="1" xr3:uid="{EB129182-2118-074D-8F6D-6EC7374C1603}" name="Category" dataDxfId="29"/>
    <tableColumn id="2" xr3:uid="{6AF5A32B-949A-B84B-8A0F-BF997D88BD7B}" name="ZT" dataDxfId="28">
      <calculatedColumnFormula>IFERROR(COUNTIFS('Audit grid'!$D:$D,'CAP follow up'!$D27,'Audit grid'!$H:$H,'CAP follow up'!E$26,'Audit grid'!$R:$R,$D$25),"N/A")</calculatedColumnFormula>
    </tableColumn>
    <tableColumn id="3" xr3:uid="{3DC1F95A-2006-754E-8361-8CF0FC6F66B2}" name="Major" dataDxfId="27">
      <calculatedColumnFormula>IFERROR(COUNTIFS('Audit grid'!$D:$D,'CAP follow up'!$D27,'Audit grid'!$H:$H,'CAP follow up'!F$26,'Audit grid'!$R:$R,$D$25),"N/A")</calculatedColumnFormula>
    </tableColumn>
    <tableColumn id="4" xr3:uid="{E3374ED5-3F97-8F49-A05A-2B2D0703E88A}" name="Minor" dataDxfId="26">
      <calculatedColumnFormula>IFERROR(COUNTIFS('Audit grid'!$D:$D,'CAP follow up'!$D27,'Audit grid'!$H:$H,'CAP follow up'!G$26,'Audit grid'!$R:$R,$D$25),"N/A")</calculatedColumnFormula>
    </tableColumn>
    <tableColumn id="5" xr3:uid="{C8575531-EE9C-C54E-BBB9-6B1A5BD53676}" name="Colonne1" dataDxfId="25">
      <calculatedColumnFormula>IFERROR(COUNTIFS('Audit grid'!$D:$D,'CAP follow up'!$D27,'Audit grid'!$H:$H,'CAP follow up'!E$26,'Audit grid'!$R:$R,$D$25,'Audit grid'!$P:$P,"&lt;"&amp;TODAY()),"N/A")</calculatedColumnFormula>
    </tableColumn>
    <tableColumn id="6" xr3:uid="{6B2F124B-B9D8-2547-8DA7-E430E5693EEB}" name="Colonne2" dataDxfId="24">
      <calculatedColumnFormula>IFERROR(COUNTIFS('Audit grid'!$D:$D,'CAP follow up'!$D27,'Audit grid'!$H:$H,'CAP follow up'!F$26,'Audit grid'!$R:$R,$D$25,'Audit grid'!$P:$P,"&lt;"&amp;TODAY()),"N/A")</calculatedColumnFormula>
    </tableColumn>
    <tableColumn id="7" xr3:uid="{DED8319F-5C5B-6D4F-A19A-5EC1BF511B11}" name="Colonne3" dataDxfId="23">
      <calculatedColumnFormula>IFERROR(COUNTIFS('Audit grid'!$D:$D,'CAP follow up'!$D27,'Audit grid'!$H:$H,'CAP follow up'!G$26,'Audit grid'!$R:$R,$D$25,'Audit grid'!$P:$P,"&lt;"&amp;TODAY()),"N/A")</calculatedColumnFormula>
    </tableColumn>
  </tableColumns>
  <tableStyleInfo name="TableStyleLight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0E0D9E0-6043-F34B-A05A-C3AC103A18AC}" name="Tableau510" displayName="Tableau510" ref="D33:J37" totalsRowShown="0" headerRowDxfId="22" dataDxfId="21">
  <autoFilter ref="D33:J37" xr:uid="{01B0A661-C124-944B-8670-02C7ECED02B9}"/>
  <tableColumns count="7">
    <tableColumn id="1" xr3:uid="{08E396AA-A7A3-A04B-B85B-67CA65CBCA65}" name="Category" dataDxfId="20"/>
    <tableColumn id="2" xr3:uid="{4C3BF768-51B5-EF48-9349-7FD0320360C4}" name="ZT" dataDxfId="19">
      <calculatedColumnFormula>IFERROR(COUNTIFS('Audit grid'!$D:$D,'CAP follow up'!$D34,'Audit grid'!$H:$H,'CAP follow up'!E$33,'Audit grid'!$R:$R,$D$32),"N/A")</calculatedColumnFormula>
    </tableColumn>
    <tableColumn id="3" xr3:uid="{235C7F4C-E59D-F740-B3D7-19D76D2F7895}" name="Major" dataDxfId="18">
      <calculatedColumnFormula>IFERROR(COUNTIFS('Audit grid'!$D:$D,'CAP follow up'!$D34,'Audit grid'!$H:$H,'CAP follow up'!F$33,'Audit grid'!$R:$R,$D$32),"N/A")</calculatedColumnFormula>
    </tableColumn>
    <tableColumn id="4" xr3:uid="{17FC3007-8094-3F47-9D4B-0A698C548175}" name="Minor" dataDxfId="17">
      <calculatedColumnFormula>IFERROR(COUNTIFS('Audit grid'!$D:$D,'CAP follow up'!$D34,'Audit grid'!$H:$H,'CAP follow up'!G$33,'Audit grid'!$R:$R,$D$32),"N/A")</calculatedColumnFormula>
    </tableColumn>
    <tableColumn id="5" xr3:uid="{5B58BAF5-E93F-BE40-A432-7FA222978EAE}" name="Colonne1" dataDxfId="16">
      <calculatedColumnFormula>IFERROR(COUNTIFS('Audit grid'!$D:$D,'CAP follow up'!$D34,'Audit grid'!$H:$H,'CAP follow up'!E$33,'Audit grid'!$R:$R,$D$32,'Audit grid'!$P:$P,"&lt;"&amp;TODAY()),"N/A")</calculatedColumnFormula>
    </tableColumn>
    <tableColumn id="6" xr3:uid="{533CE6F1-3FED-AB40-A2B1-0520442FC444}" name="Colonne2" dataDxfId="15">
      <calculatedColumnFormula>IFERROR(COUNTIFS('Audit grid'!$D:$D,'CAP follow up'!$D34,'Audit grid'!$H:$H,'CAP follow up'!F$33,'Audit grid'!$R:$R,$D$32,'Audit grid'!$P:$P,"&lt;"&amp;TODAY()),"N/A")</calculatedColumnFormula>
    </tableColumn>
    <tableColumn id="7" xr3:uid="{AAC7C27E-53C7-9140-8C2F-E542F4B919FD}" name="Colonne3" dataDxfId="14">
      <calculatedColumnFormula>IFERROR(COUNTIFS('Audit grid'!$D:$D,'CAP follow up'!$D34,'Audit grid'!$H:$H,'CAP follow up'!G$33,'Audit grid'!$R:$R,$D$32,'Audit grid'!$P:$P,"&lt;"&amp;TODAY()),"N/A")</calculatedColumnFormula>
    </tableColumn>
  </tableColumns>
  <tableStyleInfo name="TableStyleLight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029C3-D6ED-7348-BC2F-C005E4841E17}">
  <sheetPr codeName="Feuil1"/>
  <dimension ref="B1:S46"/>
  <sheetViews>
    <sheetView showGridLines="0" tabSelected="1" view="pageBreakPreview" zoomScaleNormal="89" zoomScaleSheetLayoutView="100" workbookViewId="0">
      <selection activeCell="E24" sqref="E24"/>
    </sheetView>
  </sheetViews>
  <sheetFormatPr baseColWidth="10" defaultColWidth="10.83203125" defaultRowHeight="16" x14ac:dyDescent="0.2"/>
  <cols>
    <col min="1" max="2" width="1.6640625" style="1" customWidth="1"/>
    <col min="3" max="18" width="10.83203125" style="1" customWidth="1"/>
    <col min="19" max="20" width="1.6640625" style="1" customWidth="1"/>
    <col min="21" max="23" width="12.83203125" style="1" customWidth="1"/>
    <col min="24" max="16384" width="10.83203125" style="1"/>
  </cols>
  <sheetData>
    <row r="1" spans="2:19" ht="13" customHeight="1" thickBot="1" x14ac:dyDescent="0.25"/>
    <row r="2" spans="2:19" ht="31" customHeight="1" x14ac:dyDescent="0.2">
      <c r="B2" s="16" t="s">
        <v>1</v>
      </c>
      <c r="C2" s="14"/>
      <c r="D2" s="14"/>
      <c r="E2" s="14"/>
      <c r="F2" s="14"/>
      <c r="G2" s="154" t="s">
        <v>2</v>
      </c>
      <c r="H2" s="155"/>
      <c r="I2" s="155"/>
      <c r="J2" s="155"/>
      <c r="K2" s="155"/>
      <c r="L2" s="155"/>
      <c r="M2" s="155"/>
      <c r="N2" s="155"/>
      <c r="O2" s="158" t="s">
        <v>3</v>
      </c>
      <c r="P2" s="158"/>
      <c r="Q2" s="158"/>
      <c r="R2" s="158"/>
      <c r="S2" s="159"/>
    </row>
    <row r="3" spans="2:19" ht="16" customHeight="1" x14ac:dyDescent="0.2">
      <c r="B3" s="15"/>
      <c r="C3" s="17"/>
      <c r="D3" s="17"/>
      <c r="E3" s="17"/>
      <c r="F3" s="17"/>
      <c r="G3" s="156"/>
      <c r="H3" s="156"/>
      <c r="I3" s="156"/>
      <c r="J3" s="156"/>
      <c r="K3" s="156"/>
      <c r="L3" s="156"/>
      <c r="M3" s="156"/>
      <c r="N3" s="156"/>
      <c r="O3" s="160"/>
      <c r="P3" s="160"/>
      <c r="Q3" s="160"/>
      <c r="R3" s="160"/>
      <c r="S3" s="161"/>
    </row>
    <row r="4" spans="2:19" ht="16" customHeight="1" x14ac:dyDescent="0.2">
      <c r="B4" s="15"/>
      <c r="C4" s="17"/>
      <c r="D4" s="17"/>
      <c r="E4" s="17"/>
      <c r="F4" s="17"/>
      <c r="G4" s="156"/>
      <c r="H4" s="156"/>
      <c r="I4" s="156"/>
      <c r="J4" s="156"/>
      <c r="K4" s="156"/>
      <c r="L4" s="156"/>
      <c r="M4" s="156"/>
      <c r="N4" s="156"/>
      <c r="O4" s="160"/>
      <c r="P4" s="160"/>
      <c r="Q4" s="160"/>
      <c r="R4" s="160"/>
      <c r="S4" s="161"/>
    </row>
    <row r="5" spans="2:19" ht="16" customHeight="1" x14ac:dyDescent="0.2">
      <c r="B5" s="15"/>
      <c r="C5" s="17"/>
      <c r="D5" s="17"/>
      <c r="E5" s="17"/>
      <c r="F5" s="17"/>
      <c r="G5" s="156"/>
      <c r="H5" s="156"/>
      <c r="I5" s="156"/>
      <c r="J5" s="156"/>
      <c r="K5" s="156"/>
      <c r="L5" s="156"/>
      <c r="M5" s="156"/>
      <c r="N5" s="156"/>
      <c r="O5" s="160"/>
      <c r="P5" s="160"/>
      <c r="Q5" s="160"/>
      <c r="R5" s="160"/>
      <c r="S5" s="161"/>
    </row>
    <row r="6" spans="2:19" ht="17" customHeight="1" thickBot="1" x14ac:dyDescent="0.25">
      <c r="B6" s="18"/>
      <c r="C6" s="19"/>
      <c r="D6" s="19"/>
      <c r="E6" s="19"/>
      <c r="F6" s="19"/>
      <c r="G6" s="157"/>
      <c r="H6" s="157"/>
      <c r="I6" s="157"/>
      <c r="J6" s="157"/>
      <c r="K6" s="157"/>
      <c r="L6" s="157"/>
      <c r="M6" s="157"/>
      <c r="N6" s="157"/>
      <c r="O6" s="162"/>
      <c r="P6" s="162"/>
      <c r="Q6" s="162"/>
      <c r="R6" s="162"/>
      <c r="S6" s="163"/>
    </row>
    <row r="7" spans="2:19" ht="18" customHeight="1" x14ac:dyDescent="0.2">
      <c r="C7" s="2"/>
      <c r="D7" s="2"/>
      <c r="E7" s="2"/>
      <c r="F7" s="2"/>
      <c r="G7" s="2"/>
      <c r="H7" s="2"/>
      <c r="I7" s="2"/>
      <c r="J7" s="2"/>
      <c r="K7" s="3"/>
      <c r="L7" s="2"/>
      <c r="M7" s="2"/>
      <c r="N7" s="2"/>
      <c r="O7" s="2"/>
      <c r="P7" s="2"/>
      <c r="Q7" s="2"/>
      <c r="R7" s="2"/>
    </row>
    <row r="8" spans="2:19" ht="18" x14ac:dyDescent="0.2">
      <c r="C8" s="4" t="s">
        <v>4</v>
      </c>
    </row>
    <row r="9" spans="2:19" ht="10" customHeight="1" x14ac:dyDescent="0.2">
      <c r="B9" s="5"/>
      <c r="C9" s="6"/>
      <c r="D9" s="7"/>
      <c r="E9" s="7"/>
      <c r="F9" s="7"/>
      <c r="G9" s="7"/>
      <c r="H9" s="7"/>
      <c r="I9" s="7"/>
      <c r="J9" s="7"/>
      <c r="K9" s="7"/>
      <c r="L9" s="7"/>
      <c r="M9" s="7"/>
      <c r="N9" s="7"/>
      <c r="O9" s="7"/>
      <c r="P9" s="7"/>
      <c r="Q9" s="7"/>
      <c r="R9" s="7"/>
      <c r="S9" s="8"/>
    </row>
    <row r="10" spans="2:19" x14ac:dyDescent="0.2">
      <c r="B10" s="9"/>
      <c r="C10" s="148" t="s">
        <v>8</v>
      </c>
      <c r="D10" s="148"/>
      <c r="E10" s="148"/>
      <c r="F10" s="148"/>
      <c r="G10" s="148"/>
      <c r="H10" s="148"/>
      <c r="I10" s="148"/>
      <c r="J10" s="148"/>
      <c r="K10" s="148"/>
      <c r="L10" s="148"/>
      <c r="M10" s="148"/>
      <c r="N10" s="148"/>
      <c r="O10" s="148"/>
      <c r="P10" s="148"/>
      <c r="Q10" s="148"/>
      <c r="R10" s="148"/>
      <c r="S10" s="10"/>
    </row>
    <row r="11" spans="2:19" ht="32" customHeight="1" x14ac:dyDescent="0.2">
      <c r="B11" s="9"/>
      <c r="C11" s="153" t="s">
        <v>5</v>
      </c>
      <c r="D11" s="153"/>
      <c r="E11" s="153"/>
      <c r="F11" s="153"/>
      <c r="G11" s="153"/>
      <c r="H11" s="153"/>
      <c r="I11" s="153"/>
      <c r="J11" s="153"/>
      <c r="K11" s="153"/>
      <c r="L11" s="153"/>
      <c r="M11" s="153"/>
      <c r="N11" s="153"/>
      <c r="O11" s="153"/>
      <c r="P11" s="153"/>
      <c r="Q11" s="153"/>
      <c r="R11" s="153"/>
      <c r="S11" s="10"/>
    </row>
    <row r="12" spans="2:19" x14ac:dyDescent="0.2">
      <c r="B12" s="9"/>
      <c r="C12" s="152"/>
      <c r="D12" s="152"/>
      <c r="E12" s="152"/>
      <c r="F12" s="152"/>
      <c r="G12" s="152"/>
      <c r="H12" s="152"/>
      <c r="I12" s="152"/>
      <c r="J12" s="152"/>
      <c r="K12" s="152"/>
      <c r="L12" s="152"/>
      <c r="M12" s="152"/>
      <c r="N12" s="152"/>
      <c r="O12" s="152"/>
      <c r="P12" s="152"/>
      <c r="Q12" s="152"/>
      <c r="R12" s="152"/>
      <c r="S12" s="10"/>
    </row>
    <row r="13" spans="2:19" ht="16" customHeight="1" x14ac:dyDescent="0.2">
      <c r="B13" s="9"/>
      <c r="C13" s="152" t="s">
        <v>11</v>
      </c>
      <c r="D13" s="152"/>
      <c r="E13" s="152"/>
      <c r="F13" s="152"/>
      <c r="G13" s="152"/>
      <c r="H13" s="152"/>
      <c r="I13" s="152"/>
      <c r="J13" s="152"/>
      <c r="K13" s="152"/>
      <c r="L13" s="152"/>
      <c r="M13" s="152"/>
      <c r="N13" s="152"/>
      <c r="O13" s="152"/>
      <c r="P13" s="152"/>
      <c r="Q13" s="152"/>
      <c r="R13" s="152"/>
      <c r="S13" s="10"/>
    </row>
    <row r="14" spans="2:19" ht="32" customHeight="1" x14ac:dyDescent="0.2">
      <c r="B14" s="9"/>
      <c r="C14" s="152" t="s">
        <v>9</v>
      </c>
      <c r="D14" s="152"/>
      <c r="E14" s="152"/>
      <c r="F14" s="152"/>
      <c r="G14" s="152"/>
      <c r="H14" s="152"/>
      <c r="I14" s="152"/>
      <c r="J14" s="152"/>
      <c r="K14" s="152"/>
      <c r="L14" s="152"/>
      <c r="M14" s="152"/>
      <c r="N14" s="152"/>
      <c r="O14" s="152"/>
      <c r="P14" s="152"/>
      <c r="Q14" s="152"/>
      <c r="R14" s="152"/>
      <c r="S14" s="10"/>
    </row>
    <row r="15" spans="2:19" x14ac:dyDescent="0.2">
      <c r="B15" s="9"/>
      <c r="C15" s="152" t="s">
        <v>12</v>
      </c>
      <c r="D15" s="152"/>
      <c r="E15" s="152"/>
      <c r="F15" s="152"/>
      <c r="G15" s="152"/>
      <c r="H15" s="152"/>
      <c r="I15" s="152"/>
      <c r="J15" s="152"/>
      <c r="K15" s="152"/>
      <c r="L15" s="152"/>
      <c r="M15" s="152"/>
      <c r="N15" s="152"/>
      <c r="O15" s="152"/>
      <c r="P15" s="152"/>
      <c r="Q15" s="152"/>
      <c r="R15" s="152"/>
      <c r="S15" s="10"/>
    </row>
    <row r="16" spans="2:19" x14ac:dyDescent="0.2">
      <c r="B16" s="9"/>
      <c r="C16" s="152"/>
      <c r="D16" s="152"/>
      <c r="E16" s="152"/>
      <c r="F16" s="152"/>
      <c r="G16" s="152"/>
      <c r="H16" s="152"/>
      <c r="I16" s="152"/>
      <c r="J16" s="152"/>
      <c r="K16" s="152"/>
      <c r="L16" s="152"/>
      <c r="M16" s="152"/>
      <c r="N16" s="152"/>
      <c r="O16" s="152"/>
      <c r="P16" s="152"/>
      <c r="Q16" s="152"/>
      <c r="R16" s="152"/>
      <c r="S16" s="10"/>
    </row>
    <row r="17" spans="2:19" ht="32" customHeight="1" x14ac:dyDescent="0.2">
      <c r="B17" s="9"/>
      <c r="C17" s="152" t="s">
        <v>6</v>
      </c>
      <c r="D17" s="152"/>
      <c r="E17" s="152"/>
      <c r="F17" s="152"/>
      <c r="G17" s="152"/>
      <c r="H17" s="152"/>
      <c r="I17" s="152"/>
      <c r="J17" s="152"/>
      <c r="K17" s="152"/>
      <c r="L17" s="152"/>
      <c r="M17" s="152"/>
      <c r="N17" s="152"/>
      <c r="O17" s="152"/>
      <c r="P17" s="152"/>
      <c r="Q17" s="152"/>
      <c r="R17" s="152"/>
      <c r="S17" s="10"/>
    </row>
    <row r="18" spans="2:19" ht="16" customHeight="1" x14ac:dyDescent="0.2">
      <c r="B18" s="9"/>
      <c r="C18" s="152" t="s">
        <v>7</v>
      </c>
      <c r="D18" s="152"/>
      <c r="E18" s="152"/>
      <c r="F18" s="152"/>
      <c r="G18" s="152"/>
      <c r="H18" s="152"/>
      <c r="I18" s="152"/>
      <c r="J18" s="152"/>
      <c r="K18" s="152"/>
      <c r="L18" s="152"/>
      <c r="M18" s="152"/>
      <c r="N18" s="152"/>
      <c r="O18" s="152"/>
      <c r="P18" s="152"/>
      <c r="Q18" s="152"/>
      <c r="R18" s="152"/>
      <c r="S18" s="10"/>
    </row>
    <row r="19" spans="2:19" ht="32" customHeight="1" x14ac:dyDescent="0.2">
      <c r="B19" s="9"/>
      <c r="C19" s="152" t="s">
        <v>10</v>
      </c>
      <c r="D19" s="152"/>
      <c r="E19" s="152"/>
      <c r="F19" s="152"/>
      <c r="G19" s="152"/>
      <c r="H19" s="152"/>
      <c r="I19" s="152"/>
      <c r="J19" s="152"/>
      <c r="K19" s="152"/>
      <c r="L19" s="152"/>
      <c r="M19" s="152"/>
      <c r="N19" s="152"/>
      <c r="O19" s="152"/>
      <c r="P19" s="152"/>
      <c r="Q19" s="152"/>
      <c r="R19" s="152"/>
      <c r="S19" s="10"/>
    </row>
    <row r="20" spans="2:19" ht="10" customHeight="1" x14ac:dyDescent="0.2">
      <c r="B20" s="11"/>
      <c r="C20" s="12"/>
      <c r="D20" s="12"/>
      <c r="E20" s="12"/>
      <c r="F20" s="12"/>
      <c r="G20" s="12"/>
      <c r="H20" s="12"/>
      <c r="I20" s="12"/>
      <c r="J20" s="12"/>
      <c r="K20" s="12"/>
      <c r="L20" s="12"/>
      <c r="M20" s="12"/>
      <c r="N20" s="12"/>
      <c r="O20" s="12"/>
      <c r="P20" s="12"/>
      <c r="Q20" s="12"/>
      <c r="R20" s="12"/>
      <c r="S20" s="13"/>
    </row>
    <row r="22" spans="2:19" ht="18" x14ac:dyDescent="0.2">
      <c r="C22" s="4" t="s">
        <v>690</v>
      </c>
    </row>
    <row r="23" spans="2:19" ht="10" customHeight="1" x14ac:dyDescent="0.2">
      <c r="B23" s="5"/>
      <c r="C23" s="6"/>
      <c r="D23" s="7"/>
      <c r="E23" s="7"/>
      <c r="F23" s="7"/>
      <c r="G23" s="7"/>
      <c r="H23" s="7"/>
      <c r="I23" s="7"/>
      <c r="J23" s="7"/>
      <c r="K23" s="7"/>
      <c r="L23" s="7"/>
      <c r="M23" s="7"/>
      <c r="N23" s="7"/>
      <c r="O23" s="7"/>
      <c r="P23" s="7"/>
      <c r="Q23" s="7"/>
      <c r="R23" s="7"/>
      <c r="S23" s="8"/>
    </row>
    <row r="24" spans="2:19" x14ac:dyDescent="0.2">
      <c r="B24" s="9"/>
      <c r="C24" s="221" t="s">
        <v>692</v>
      </c>
      <c r="D24" s="221"/>
      <c r="E24" s="225">
        <v>44533</v>
      </c>
      <c r="F24" s="221"/>
      <c r="G24" s="221"/>
      <c r="H24" s="221"/>
      <c r="I24" s="221"/>
      <c r="J24" s="221"/>
      <c r="K24" s="221"/>
      <c r="L24" s="221"/>
      <c r="M24" s="221"/>
      <c r="N24" s="221"/>
      <c r="O24" s="221"/>
      <c r="P24" s="221"/>
      <c r="Q24" s="221"/>
      <c r="R24" s="221"/>
      <c r="S24" s="10"/>
    </row>
    <row r="25" spans="2:19" ht="16" customHeight="1" x14ac:dyDescent="0.2">
      <c r="B25" s="9"/>
      <c r="C25" s="222" t="s">
        <v>691</v>
      </c>
      <c r="D25" s="223"/>
      <c r="E25" s="224" t="s">
        <v>694</v>
      </c>
      <c r="F25" s="223"/>
      <c r="G25" s="223"/>
      <c r="H25" s="223"/>
      <c r="I25" s="223"/>
      <c r="J25" s="223"/>
      <c r="K25" s="223"/>
      <c r="L25" s="223"/>
      <c r="M25" s="223"/>
      <c r="N25" s="223"/>
      <c r="O25" s="223"/>
      <c r="P25" s="223"/>
      <c r="Q25" s="223"/>
      <c r="R25" s="223"/>
      <c r="S25" s="10"/>
    </row>
    <row r="26" spans="2:19" ht="16" customHeight="1" x14ac:dyDescent="0.2">
      <c r="B26" s="9"/>
      <c r="C26" s="222" t="s">
        <v>693</v>
      </c>
      <c r="D26" s="223"/>
      <c r="E26" s="226" t="s">
        <v>601</v>
      </c>
      <c r="F26" s="223"/>
      <c r="G26" s="223"/>
      <c r="H26" s="223"/>
      <c r="I26" s="223"/>
      <c r="J26" s="223"/>
      <c r="K26" s="223"/>
      <c r="L26" s="223"/>
      <c r="M26" s="223"/>
      <c r="N26" s="223"/>
      <c r="O26" s="223"/>
      <c r="P26" s="223"/>
      <c r="Q26" s="223"/>
      <c r="R26" s="223"/>
      <c r="S26" s="10"/>
    </row>
    <row r="27" spans="2:19" ht="10" customHeight="1" x14ac:dyDescent="0.2">
      <c r="B27" s="11"/>
      <c r="C27" s="12"/>
      <c r="D27" s="12"/>
      <c r="E27" s="12"/>
      <c r="F27" s="12"/>
      <c r="G27" s="12"/>
      <c r="H27" s="12"/>
      <c r="I27" s="12"/>
      <c r="J27" s="12"/>
      <c r="K27" s="12"/>
      <c r="L27" s="12"/>
      <c r="M27" s="12"/>
      <c r="N27" s="12"/>
      <c r="O27" s="12"/>
      <c r="P27" s="12"/>
      <c r="Q27" s="12"/>
      <c r="R27" s="12"/>
      <c r="S27" s="13"/>
    </row>
    <row r="29" spans="2:19" ht="18" x14ac:dyDescent="0.2">
      <c r="C29" s="4" t="s">
        <v>652</v>
      </c>
    </row>
    <row r="30" spans="2:19" ht="10" customHeight="1" x14ac:dyDescent="0.2">
      <c r="B30" s="5"/>
      <c r="C30" s="6"/>
      <c r="D30" s="7"/>
      <c r="E30" s="7"/>
      <c r="F30" s="7"/>
      <c r="G30" s="7"/>
      <c r="H30" s="7"/>
      <c r="I30" s="7"/>
      <c r="J30" s="7"/>
      <c r="K30" s="7"/>
      <c r="L30" s="7"/>
      <c r="M30" s="7"/>
      <c r="N30" s="7"/>
      <c r="O30" s="7"/>
      <c r="P30" s="7"/>
      <c r="Q30" s="7"/>
      <c r="R30" s="7"/>
      <c r="S30" s="8"/>
    </row>
    <row r="31" spans="2:19" x14ac:dyDescent="0.2">
      <c r="B31" s="9"/>
      <c r="C31" s="148" t="s">
        <v>688</v>
      </c>
      <c r="D31" s="148"/>
      <c r="E31" s="148"/>
      <c r="F31" s="148"/>
      <c r="G31" s="148"/>
      <c r="H31" s="148"/>
      <c r="I31" s="148"/>
      <c r="J31" s="148"/>
      <c r="K31" s="148"/>
      <c r="L31" s="148"/>
      <c r="M31" s="148"/>
      <c r="N31" s="148"/>
      <c r="O31" s="148"/>
      <c r="P31" s="148"/>
      <c r="Q31" s="148"/>
      <c r="R31" s="148"/>
      <c r="S31" s="10"/>
    </row>
    <row r="32" spans="2:19" x14ac:dyDescent="0.2">
      <c r="B32" s="9"/>
      <c r="C32" s="152" t="s">
        <v>654</v>
      </c>
      <c r="D32" s="153"/>
      <c r="E32" s="153"/>
      <c r="F32" s="153"/>
      <c r="G32" s="153"/>
      <c r="H32" s="153"/>
      <c r="I32" s="153"/>
      <c r="J32" s="153"/>
      <c r="K32" s="153"/>
      <c r="L32" s="153"/>
      <c r="M32" s="153"/>
      <c r="N32" s="153"/>
      <c r="O32" s="153"/>
      <c r="P32" s="153"/>
      <c r="Q32" s="153"/>
      <c r="R32" s="153"/>
      <c r="S32" s="10"/>
    </row>
    <row r="33" spans="2:19" x14ac:dyDescent="0.2">
      <c r="B33" s="9"/>
      <c r="C33" s="152" t="s">
        <v>685</v>
      </c>
      <c r="D33" s="153"/>
      <c r="E33" s="153"/>
      <c r="F33" s="153"/>
      <c r="G33" s="153"/>
      <c r="H33" s="153"/>
      <c r="I33" s="153"/>
      <c r="J33" s="153"/>
      <c r="K33" s="153"/>
      <c r="L33" s="153"/>
      <c r="M33" s="153"/>
      <c r="N33" s="153"/>
      <c r="O33" s="153"/>
      <c r="P33" s="153"/>
      <c r="Q33" s="153"/>
      <c r="R33" s="153"/>
      <c r="S33" s="10"/>
    </row>
    <row r="34" spans="2:19" x14ac:dyDescent="0.2">
      <c r="B34" s="9"/>
      <c r="C34" s="152" t="s">
        <v>653</v>
      </c>
      <c r="D34" s="152"/>
      <c r="E34" s="152"/>
      <c r="F34" s="152"/>
      <c r="G34" s="152"/>
      <c r="H34" s="152"/>
      <c r="I34" s="152"/>
      <c r="J34" s="152"/>
      <c r="K34" s="152"/>
      <c r="L34" s="152"/>
      <c r="M34" s="152"/>
      <c r="N34" s="152"/>
      <c r="O34" s="152"/>
      <c r="P34" s="152"/>
      <c r="Q34" s="152"/>
      <c r="R34" s="152"/>
      <c r="S34" s="10"/>
    </row>
    <row r="35" spans="2:19" x14ac:dyDescent="0.2">
      <c r="B35" s="9"/>
      <c r="C35" s="152"/>
      <c r="D35" s="152"/>
      <c r="E35" s="152"/>
      <c r="F35" s="152"/>
      <c r="G35" s="152"/>
      <c r="H35" s="152"/>
      <c r="I35" s="152"/>
      <c r="J35" s="152"/>
      <c r="K35" s="152"/>
      <c r="L35" s="152"/>
      <c r="M35" s="152"/>
      <c r="N35" s="152"/>
      <c r="O35" s="152"/>
      <c r="P35" s="152"/>
      <c r="Q35" s="152"/>
      <c r="R35" s="152"/>
      <c r="S35" s="10"/>
    </row>
    <row r="36" spans="2:19" ht="16" customHeight="1" x14ac:dyDescent="0.2">
      <c r="B36" s="9"/>
      <c r="C36" s="164" t="s">
        <v>655</v>
      </c>
      <c r="D36" s="164"/>
      <c r="E36" s="164"/>
      <c r="F36" s="164"/>
      <c r="G36" s="164"/>
      <c r="H36" s="164"/>
      <c r="I36" s="164"/>
      <c r="J36" s="164"/>
      <c r="K36" s="164"/>
      <c r="L36" s="164"/>
      <c r="M36" s="164"/>
      <c r="N36" s="164"/>
      <c r="O36" s="164"/>
      <c r="P36" s="164"/>
      <c r="Q36" s="164"/>
      <c r="R36" s="164"/>
      <c r="S36" s="10"/>
    </row>
    <row r="37" spans="2:19" x14ac:dyDescent="0.2">
      <c r="B37" s="9"/>
      <c r="C37" s="164"/>
      <c r="D37" s="164"/>
      <c r="E37" s="164"/>
      <c r="F37" s="164"/>
      <c r="G37" s="164"/>
      <c r="H37" s="164"/>
      <c r="I37" s="164"/>
      <c r="J37" s="164"/>
      <c r="K37" s="164"/>
      <c r="L37" s="164"/>
      <c r="M37" s="164"/>
      <c r="N37" s="164"/>
      <c r="O37" s="164"/>
      <c r="P37" s="164"/>
      <c r="Q37" s="164"/>
      <c r="R37" s="164"/>
      <c r="S37" s="10"/>
    </row>
    <row r="38" spans="2:19" ht="10" customHeight="1" x14ac:dyDescent="0.2">
      <c r="B38" s="11"/>
      <c r="C38" s="12"/>
      <c r="D38" s="12"/>
      <c r="E38" s="12"/>
      <c r="F38" s="12"/>
      <c r="G38" s="12"/>
      <c r="H38" s="12"/>
      <c r="I38" s="12"/>
      <c r="J38" s="12"/>
      <c r="K38" s="12"/>
      <c r="L38" s="12"/>
      <c r="M38" s="12"/>
      <c r="N38" s="12"/>
      <c r="O38" s="12"/>
      <c r="P38" s="12"/>
      <c r="Q38" s="12"/>
      <c r="R38" s="12"/>
      <c r="S38" s="13"/>
    </row>
    <row r="40" spans="2:19" ht="18" x14ac:dyDescent="0.2">
      <c r="C40" s="4" t="s">
        <v>661</v>
      </c>
    </row>
    <row r="41" spans="2:19" ht="10" customHeight="1" x14ac:dyDescent="0.2">
      <c r="B41" s="124"/>
      <c r="C41" s="125"/>
      <c r="D41" s="126"/>
      <c r="E41" s="126"/>
      <c r="F41" s="126"/>
      <c r="G41" s="126"/>
      <c r="H41" s="126"/>
      <c r="I41" s="126"/>
      <c r="J41" s="126"/>
      <c r="K41" s="126"/>
      <c r="L41" s="126"/>
      <c r="M41" s="126"/>
      <c r="N41" s="126"/>
      <c r="O41" s="126"/>
      <c r="P41" s="126"/>
      <c r="Q41" s="126"/>
      <c r="R41" s="126"/>
      <c r="S41" s="127"/>
    </row>
    <row r="42" spans="2:19" x14ac:dyDescent="0.2">
      <c r="B42" s="128"/>
      <c r="C42" s="151" t="s">
        <v>665</v>
      </c>
      <c r="D42" s="151"/>
      <c r="E42" s="151"/>
      <c r="F42" s="151"/>
      <c r="G42" s="151"/>
      <c r="H42" s="151"/>
      <c r="I42" s="151"/>
      <c r="J42" s="151"/>
      <c r="K42" s="151"/>
      <c r="L42" s="151"/>
      <c r="M42" s="151"/>
      <c r="N42" s="151"/>
      <c r="O42" s="151"/>
      <c r="P42" s="151"/>
      <c r="Q42" s="151"/>
      <c r="R42" s="151"/>
      <c r="S42" s="129"/>
    </row>
    <row r="43" spans="2:19" x14ac:dyDescent="0.2">
      <c r="B43" s="128"/>
      <c r="C43" s="151" t="s">
        <v>662</v>
      </c>
      <c r="D43" s="151"/>
      <c r="E43" s="151"/>
      <c r="F43" s="151"/>
      <c r="G43" s="151"/>
      <c r="H43" s="151"/>
      <c r="I43" s="151"/>
      <c r="J43" s="151"/>
      <c r="K43" s="151"/>
      <c r="L43" s="151"/>
      <c r="M43" s="151"/>
      <c r="N43" s="151"/>
      <c r="O43" s="151"/>
      <c r="P43" s="151"/>
      <c r="Q43" s="151"/>
      <c r="R43" s="151"/>
      <c r="S43" s="129"/>
    </row>
    <row r="44" spans="2:19" x14ac:dyDescent="0.2">
      <c r="B44" s="128"/>
      <c r="C44" s="149" t="s">
        <v>663</v>
      </c>
      <c r="D44" s="150"/>
      <c r="E44" s="150"/>
      <c r="F44" s="150"/>
      <c r="G44" s="150"/>
      <c r="H44" s="150"/>
      <c r="I44" s="150"/>
      <c r="J44" s="150"/>
      <c r="K44" s="150"/>
      <c r="L44" s="150"/>
      <c r="M44" s="150"/>
      <c r="N44" s="150"/>
      <c r="O44" s="150"/>
      <c r="P44" s="150"/>
      <c r="Q44" s="150"/>
      <c r="R44" s="150"/>
      <c r="S44" s="129"/>
    </row>
    <row r="45" spans="2:19" ht="18" customHeight="1" x14ac:dyDescent="0.2">
      <c r="B45" s="128"/>
      <c r="C45" s="149" t="s">
        <v>664</v>
      </c>
      <c r="D45" s="150"/>
      <c r="E45" s="150"/>
      <c r="F45" s="150"/>
      <c r="G45" s="150"/>
      <c r="H45" s="150"/>
      <c r="I45" s="150"/>
      <c r="J45" s="150"/>
      <c r="K45" s="150"/>
      <c r="L45" s="150"/>
      <c r="M45" s="150"/>
      <c r="N45" s="150"/>
      <c r="O45" s="150"/>
      <c r="P45" s="150"/>
      <c r="Q45" s="150"/>
      <c r="R45" s="150"/>
      <c r="S45" s="129"/>
    </row>
    <row r="46" spans="2:19" ht="10" customHeight="1" x14ac:dyDescent="0.2">
      <c r="B46" s="130"/>
      <c r="C46" s="131"/>
      <c r="D46" s="131"/>
      <c r="E46" s="131"/>
      <c r="F46" s="131"/>
      <c r="G46" s="131"/>
      <c r="H46" s="131"/>
      <c r="I46" s="131"/>
      <c r="J46" s="131"/>
      <c r="K46" s="131"/>
      <c r="L46" s="131"/>
      <c r="M46" s="131"/>
      <c r="N46" s="131"/>
      <c r="O46" s="131"/>
      <c r="P46" s="131"/>
      <c r="Q46" s="131"/>
      <c r="R46" s="131"/>
      <c r="S46" s="132"/>
    </row>
  </sheetData>
  <sheetProtection algorithmName="SHA-512" hashValue="CYOzwS/MZsYT7zFVp/hYPPcIcLYRoQbd/nfymonteBBSOHdiiUDbtfGjJ32gD+dykNC6ViKbJYo1xGHtmx0Z3g==" saltValue="vGylZIj4fNoXBCTvTZqtYA==" spinCount="100000" sheet="1" objects="1" scenarios="1"/>
  <mergeCells count="22">
    <mergeCell ref="C32:R32"/>
    <mergeCell ref="C34:R34"/>
    <mergeCell ref="C35:R35"/>
    <mergeCell ref="C43:R43"/>
    <mergeCell ref="C44:R44"/>
    <mergeCell ref="C36:R37"/>
    <mergeCell ref="C31:R31"/>
    <mergeCell ref="C45:R45"/>
    <mergeCell ref="C42:R42"/>
    <mergeCell ref="C33:R33"/>
    <mergeCell ref="G2:N6"/>
    <mergeCell ref="O2:S6"/>
    <mergeCell ref="C18:R18"/>
    <mergeCell ref="C19:R19"/>
    <mergeCell ref="C15:R15"/>
    <mergeCell ref="C14:R14"/>
    <mergeCell ref="C16:R16"/>
    <mergeCell ref="C17:R17"/>
    <mergeCell ref="C10:R10"/>
    <mergeCell ref="C11:R11"/>
    <mergeCell ref="C12:R12"/>
    <mergeCell ref="C13:R13"/>
  </mergeCells>
  <pageMargins left="0.7" right="0.7" top="0.75" bottom="0.75" header="0.3" footer="0.3"/>
  <pageSetup paperSize="8"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7C4CA-1045-614A-B2B0-835A8EF4336C}">
  <sheetPr codeName="Feuil2"/>
  <dimension ref="B1:S33"/>
  <sheetViews>
    <sheetView showGridLines="0" view="pageBreakPreview" zoomScaleNormal="80" zoomScaleSheetLayoutView="100" workbookViewId="0">
      <selection activeCell="C29" sqref="C29:F32"/>
    </sheetView>
  </sheetViews>
  <sheetFormatPr baseColWidth="10" defaultColWidth="10.83203125" defaultRowHeight="16" x14ac:dyDescent="0.2"/>
  <cols>
    <col min="1" max="2" width="1.6640625" style="1" customWidth="1"/>
    <col min="3" max="18" width="10.83203125" style="1" customWidth="1"/>
    <col min="19" max="20" width="1.6640625" style="1" customWidth="1"/>
    <col min="21" max="23" width="12.83203125" style="1" customWidth="1"/>
    <col min="24" max="16384" width="10.83203125" style="1"/>
  </cols>
  <sheetData>
    <row r="1" spans="2:19" ht="13" customHeight="1" thickBot="1" x14ac:dyDescent="0.25"/>
    <row r="2" spans="2:19" ht="31" customHeight="1" x14ac:dyDescent="0.2">
      <c r="B2" s="16" t="s">
        <v>1</v>
      </c>
      <c r="C2" s="14"/>
      <c r="D2" s="14"/>
      <c r="E2" s="14"/>
      <c r="F2" s="14"/>
      <c r="G2" s="154" t="s">
        <v>667</v>
      </c>
      <c r="H2" s="155"/>
      <c r="I2" s="155"/>
      <c r="J2" s="155"/>
      <c r="K2" s="155"/>
      <c r="L2" s="155"/>
      <c r="M2" s="155"/>
      <c r="N2" s="155"/>
      <c r="O2" s="158" t="s">
        <v>3</v>
      </c>
      <c r="P2" s="158"/>
      <c r="Q2" s="158"/>
      <c r="R2" s="158"/>
      <c r="S2" s="159"/>
    </row>
    <row r="3" spans="2:19" ht="16" customHeight="1" x14ac:dyDescent="0.2">
      <c r="B3" s="15"/>
      <c r="C3" s="17"/>
      <c r="D3" s="17"/>
      <c r="E3" s="17"/>
      <c r="F3" s="17"/>
      <c r="G3" s="156"/>
      <c r="H3" s="156"/>
      <c r="I3" s="156"/>
      <c r="J3" s="156"/>
      <c r="K3" s="156"/>
      <c r="L3" s="156"/>
      <c r="M3" s="156"/>
      <c r="N3" s="156"/>
      <c r="O3" s="160"/>
      <c r="P3" s="160"/>
      <c r="Q3" s="160"/>
      <c r="R3" s="160"/>
      <c r="S3" s="161"/>
    </row>
    <row r="4" spans="2:19" ht="16" customHeight="1" x14ac:dyDescent="0.2">
      <c r="B4" s="15"/>
      <c r="C4" s="17"/>
      <c r="D4" s="17"/>
      <c r="E4" s="17"/>
      <c r="F4" s="17"/>
      <c r="G4" s="156"/>
      <c r="H4" s="156"/>
      <c r="I4" s="156"/>
      <c r="J4" s="156"/>
      <c r="K4" s="156"/>
      <c r="L4" s="156"/>
      <c r="M4" s="156"/>
      <c r="N4" s="156"/>
      <c r="O4" s="160"/>
      <c r="P4" s="160"/>
      <c r="Q4" s="160"/>
      <c r="R4" s="160"/>
      <c r="S4" s="161"/>
    </row>
    <row r="5" spans="2:19" ht="16" customHeight="1" x14ac:dyDescent="0.2">
      <c r="B5" s="15"/>
      <c r="C5" s="17"/>
      <c r="D5" s="17"/>
      <c r="E5" s="17"/>
      <c r="F5" s="17"/>
      <c r="G5" s="156"/>
      <c r="H5" s="156"/>
      <c r="I5" s="156"/>
      <c r="J5" s="156"/>
      <c r="K5" s="156"/>
      <c r="L5" s="156"/>
      <c r="M5" s="156"/>
      <c r="N5" s="156"/>
      <c r="O5" s="160"/>
      <c r="P5" s="160"/>
      <c r="Q5" s="160"/>
      <c r="R5" s="160"/>
      <c r="S5" s="161"/>
    </row>
    <row r="6" spans="2:19" ht="17" customHeight="1" thickBot="1" x14ac:dyDescent="0.25">
      <c r="B6" s="18"/>
      <c r="C6" s="19"/>
      <c r="D6" s="19"/>
      <c r="E6" s="19"/>
      <c r="F6" s="19"/>
      <c r="G6" s="157"/>
      <c r="H6" s="157"/>
      <c r="I6" s="157"/>
      <c r="J6" s="157"/>
      <c r="K6" s="157"/>
      <c r="L6" s="157"/>
      <c r="M6" s="157"/>
      <c r="N6" s="157"/>
      <c r="O6" s="162"/>
      <c r="P6" s="162"/>
      <c r="Q6" s="162"/>
      <c r="R6" s="162"/>
      <c r="S6" s="163"/>
    </row>
    <row r="7" spans="2:19" ht="18" customHeight="1" x14ac:dyDescent="0.2">
      <c r="C7" s="2"/>
      <c r="D7" s="2"/>
      <c r="E7" s="2"/>
      <c r="F7" s="2"/>
      <c r="G7" s="2"/>
      <c r="H7" s="2"/>
      <c r="I7" s="2"/>
      <c r="J7" s="2"/>
      <c r="K7" s="3"/>
      <c r="L7" s="2"/>
      <c r="M7" s="2"/>
      <c r="N7" s="2"/>
      <c r="O7" s="2"/>
      <c r="P7" s="2"/>
      <c r="Q7" s="2"/>
      <c r="R7" s="2"/>
    </row>
    <row r="8" spans="2:19" ht="18" x14ac:dyDescent="0.2">
      <c r="C8" s="22" t="s">
        <v>29</v>
      </c>
      <c r="D8" s="25"/>
      <c r="E8" s="25"/>
      <c r="F8" s="25"/>
      <c r="G8" s="25"/>
      <c r="H8" s="25"/>
      <c r="I8" s="25"/>
      <c r="J8" s="25"/>
      <c r="K8" s="25"/>
      <c r="L8" s="25"/>
    </row>
    <row r="9" spans="2:19" ht="10" customHeight="1" x14ac:dyDescent="0.2">
      <c r="B9" s="5"/>
      <c r="C9" s="26"/>
      <c r="D9" s="27"/>
      <c r="E9" s="27"/>
      <c r="F9" s="27"/>
      <c r="G9" s="27"/>
      <c r="H9" s="27"/>
      <c r="I9" s="27"/>
      <c r="J9" s="27"/>
      <c r="K9" s="27"/>
      <c r="L9" s="27"/>
      <c r="M9" s="7"/>
      <c r="N9" s="7"/>
      <c r="O9" s="7"/>
      <c r="P9" s="7"/>
      <c r="Q9" s="7"/>
      <c r="R9" s="7"/>
      <c r="S9" s="8"/>
    </row>
    <row r="10" spans="2:19" x14ac:dyDescent="0.2">
      <c r="B10" s="9"/>
      <c r="C10" s="165" t="s">
        <v>22</v>
      </c>
      <c r="D10" s="165"/>
      <c r="E10" s="165"/>
      <c r="F10" s="165"/>
      <c r="G10" s="167">
        <v>43915</v>
      </c>
      <c r="H10" s="166"/>
      <c r="I10" s="166"/>
      <c r="J10" s="166"/>
      <c r="K10" s="166"/>
      <c r="L10" s="166"/>
      <c r="M10" s="166"/>
      <c r="N10" s="166"/>
      <c r="O10" s="166"/>
      <c r="P10" s="166"/>
      <c r="Q10" s="166"/>
      <c r="R10" s="166"/>
      <c r="S10" s="10"/>
    </row>
    <row r="11" spans="2:19" x14ac:dyDescent="0.2">
      <c r="B11" s="9"/>
      <c r="C11" s="165" t="s">
        <v>671</v>
      </c>
      <c r="D11" s="165"/>
      <c r="E11" s="165"/>
      <c r="F11" s="165"/>
      <c r="G11" s="166" t="s">
        <v>671</v>
      </c>
      <c r="H11" s="166"/>
      <c r="I11" s="166"/>
      <c r="J11" s="166"/>
      <c r="K11" s="166"/>
      <c r="L11" s="166"/>
      <c r="M11" s="166"/>
      <c r="N11" s="166"/>
      <c r="O11" s="166"/>
      <c r="P11" s="166"/>
      <c r="Q11" s="166"/>
      <c r="R11" s="166"/>
      <c r="S11" s="10"/>
    </row>
    <row r="12" spans="2:19" x14ac:dyDescent="0.2">
      <c r="B12" s="9"/>
      <c r="C12" s="165" t="s">
        <v>13</v>
      </c>
      <c r="D12" s="165"/>
      <c r="E12" s="165"/>
      <c r="F12" s="165"/>
      <c r="G12" s="166" t="s">
        <v>13</v>
      </c>
      <c r="H12" s="166"/>
      <c r="I12" s="166"/>
      <c r="J12" s="166"/>
      <c r="K12" s="166"/>
      <c r="L12" s="166"/>
      <c r="M12" s="166"/>
      <c r="N12" s="166"/>
      <c r="O12" s="166"/>
      <c r="P12" s="166"/>
      <c r="Q12" s="166"/>
      <c r="R12" s="166"/>
      <c r="S12" s="10"/>
    </row>
    <row r="13" spans="2:19" x14ac:dyDescent="0.2">
      <c r="B13" s="9"/>
      <c r="C13" s="165" t="s">
        <v>668</v>
      </c>
      <c r="D13" s="165"/>
      <c r="E13" s="165"/>
      <c r="F13" s="165"/>
      <c r="G13" s="166" t="s">
        <v>668</v>
      </c>
      <c r="H13" s="166"/>
      <c r="I13" s="166"/>
      <c r="J13" s="166"/>
      <c r="K13" s="166"/>
      <c r="L13" s="166"/>
      <c r="M13" s="166"/>
      <c r="N13" s="166"/>
      <c r="O13" s="166"/>
      <c r="P13" s="166"/>
      <c r="Q13" s="166"/>
      <c r="R13" s="166"/>
      <c r="S13" s="10"/>
    </row>
    <row r="14" spans="2:19" x14ac:dyDescent="0.2">
      <c r="B14" s="9"/>
      <c r="C14" s="165" t="s">
        <v>669</v>
      </c>
      <c r="D14" s="165"/>
      <c r="E14" s="165"/>
      <c r="F14" s="165"/>
      <c r="G14" s="166" t="s">
        <v>669</v>
      </c>
      <c r="H14" s="166"/>
      <c r="I14" s="166"/>
      <c r="J14" s="166"/>
      <c r="K14" s="166"/>
      <c r="L14" s="166"/>
      <c r="M14" s="166"/>
      <c r="N14" s="166"/>
      <c r="O14" s="166"/>
      <c r="P14" s="166"/>
      <c r="Q14" s="166"/>
      <c r="R14" s="166"/>
      <c r="S14" s="10"/>
    </row>
    <row r="15" spans="2:19" x14ac:dyDescent="0.2">
      <c r="B15" s="9"/>
      <c r="C15" s="165" t="s">
        <v>670</v>
      </c>
      <c r="D15" s="165"/>
      <c r="E15" s="165"/>
      <c r="F15" s="165"/>
      <c r="G15" s="166" t="s">
        <v>670</v>
      </c>
      <c r="H15" s="166"/>
      <c r="I15" s="166"/>
      <c r="J15" s="166"/>
      <c r="K15" s="166"/>
      <c r="L15" s="166"/>
      <c r="M15" s="166"/>
      <c r="N15" s="166"/>
      <c r="O15" s="166"/>
      <c r="P15" s="166"/>
      <c r="Q15" s="166"/>
      <c r="R15" s="166"/>
      <c r="S15" s="10"/>
    </row>
    <row r="16" spans="2:19" x14ac:dyDescent="0.2">
      <c r="B16" s="9"/>
      <c r="C16" s="23"/>
      <c r="D16" s="23"/>
      <c r="E16" s="23"/>
      <c r="F16" s="23"/>
      <c r="G16" s="23"/>
      <c r="H16" s="23"/>
      <c r="I16" s="23"/>
      <c r="J16" s="23"/>
      <c r="K16" s="23"/>
      <c r="L16" s="23"/>
      <c r="M16" s="21"/>
      <c r="N16" s="21"/>
      <c r="O16" s="21"/>
      <c r="P16" s="21"/>
      <c r="Q16" s="21"/>
      <c r="R16" s="21"/>
      <c r="S16" s="10"/>
    </row>
    <row r="17" spans="2:19" x14ac:dyDescent="0.2">
      <c r="B17" s="9"/>
      <c r="C17" s="165" t="s">
        <v>28</v>
      </c>
      <c r="D17" s="165"/>
      <c r="E17" s="165"/>
      <c r="F17" s="165"/>
      <c r="G17" s="166" t="s">
        <v>674</v>
      </c>
      <c r="H17" s="166"/>
      <c r="I17" s="166"/>
      <c r="J17" s="166"/>
      <c r="K17" s="166"/>
      <c r="L17" s="166"/>
      <c r="M17" s="166"/>
      <c r="N17" s="166"/>
      <c r="O17" s="166"/>
      <c r="P17" s="166"/>
      <c r="Q17" s="166"/>
      <c r="R17" s="166"/>
      <c r="S17" s="10"/>
    </row>
    <row r="18" spans="2:19" x14ac:dyDescent="0.2">
      <c r="B18" s="9"/>
      <c r="C18" s="140" t="s">
        <v>686</v>
      </c>
      <c r="D18" s="140"/>
      <c r="E18" s="141"/>
      <c r="F18" s="24"/>
      <c r="G18" s="24"/>
      <c r="H18" s="24"/>
      <c r="I18" s="23"/>
      <c r="J18" s="23"/>
      <c r="K18" s="23"/>
      <c r="L18" s="23"/>
      <c r="M18" s="21"/>
      <c r="N18" s="21"/>
      <c r="O18" s="21"/>
      <c r="P18" s="21"/>
      <c r="Q18" s="21"/>
      <c r="R18" s="21"/>
      <c r="S18" s="10"/>
    </row>
    <row r="19" spans="2:19" x14ac:dyDescent="0.2">
      <c r="B19" s="9"/>
      <c r="C19" s="24"/>
      <c r="D19" s="24"/>
      <c r="E19" s="24"/>
      <c r="F19" s="24"/>
      <c r="G19" s="24"/>
      <c r="H19" s="24"/>
      <c r="I19" s="24"/>
      <c r="J19" s="24"/>
      <c r="K19" s="24"/>
      <c r="L19" s="24"/>
      <c r="M19" s="20"/>
      <c r="N19" s="20"/>
      <c r="O19" s="20"/>
      <c r="P19" s="20"/>
      <c r="Q19" s="20"/>
      <c r="R19" s="20"/>
      <c r="S19" s="10"/>
    </row>
    <row r="20" spans="2:19" x14ac:dyDescent="0.2">
      <c r="B20" s="9"/>
      <c r="C20" s="165" t="s">
        <v>673</v>
      </c>
      <c r="D20" s="165"/>
      <c r="E20" s="165"/>
      <c r="F20" s="165"/>
      <c r="G20" s="166" t="s">
        <v>23</v>
      </c>
      <c r="H20" s="166"/>
      <c r="I20" s="166"/>
      <c r="J20" s="166"/>
      <c r="K20" s="166"/>
      <c r="L20" s="166"/>
      <c r="M20" s="166"/>
      <c r="N20" s="166"/>
      <c r="O20" s="166"/>
      <c r="P20" s="166"/>
      <c r="Q20" s="166"/>
      <c r="R20" s="166"/>
      <c r="S20" s="10"/>
    </row>
    <row r="21" spans="2:19" x14ac:dyDescent="0.2">
      <c r="B21" s="9"/>
      <c r="C21" s="165" t="s">
        <v>672</v>
      </c>
      <c r="D21" s="165"/>
      <c r="E21" s="165"/>
      <c r="F21" s="165"/>
      <c r="G21" s="24"/>
      <c r="H21" s="24"/>
      <c r="I21" s="24"/>
      <c r="J21" s="24"/>
      <c r="K21" s="24"/>
      <c r="L21" s="24"/>
      <c r="M21" s="20"/>
      <c r="N21" s="20"/>
      <c r="O21" s="20"/>
      <c r="P21" s="20"/>
      <c r="Q21" s="20"/>
      <c r="R21" s="20"/>
      <c r="S21" s="10"/>
    </row>
    <row r="22" spans="2:19" x14ac:dyDescent="0.2">
      <c r="B22" s="9"/>
      <c r="C22" s="24"/>
      <c r="D22" s="24"/>
      <c r="E22" s="24"/>
      <c r="F22" s="24"/>
      <c r="G22" s="24"/>
      <c r="H22" s="24"/>
      <c r="I22" s="24"/>
      <c r="J22" s="24"/>
      <c r="K22" s="24"/>
      <c r="L22" s="24"/>
      <c r="M22" s="20"/>
      <c r="N22" s="20"/>
      <c r="O22" s="20"/>
      <c r="P22" s="20"/>
      <c r="Q22" s="20"/>
      <c r="R22" s="20"/>
      <c r="S22" s="10"/>
    </row>
    <row r="23" spans="2:19" x14ac:dyDescent="0.2">
      <c r="B23" s="9"/>
      <c r="C23" s="165" t="s">
        <v>14</v>
      </c>
      <c r="D23" s="165"/>
      <c r="E23" s="165"/>
      <c r="F23" s="165"/>
      <c r="G23" s="165"/>
      <c r="H23" s="165"/>
      <c r="I23" s="165"/>
      <c r="J23" s="165"/>
      <c r="K23" s="165"/>
      <c r="L23" s="165"/>
      <c r="M23" s="165"/>
      <c r="N23" s="165"/>
      <c r="O23" s="165"/>
      <c r="P23" s="165"/>
      <c r="Q23" s="165"/>
      <c r="R23" s="165"/>
      <c r="S23" s="10"/>
    </row>
    <row r="24" spans="2:19" x14ac:dyDescent="0.2">
      <c r="B24" s="9"/>
      <c r="C24" s="165" t="s">
        <v>15</v>
      </c>
      <c r="D24" s="165"/>
      <c r="E24" s="165"/>
      <c r="F24" s="165"/>
      <c r="G24" s="166" t="s">
        <v>30</v>
      </c>
      <c r="H24" s="166"/>
      <c r="I24" s="166"/>
      <c r="J24" s="166"/>
      <c r="K24" s="166"/>
      <c r="L24" s="166"/>
      <c r="M24" s="166"/>
      <c r="N24" s="166"/>
      <c r="O24" s="166"/>
      <c r="P24" s="166"/>
      <c r="Q24" s="166"/>
      <c r="R24" s="166"/>
      <c r="S24" s="10"/>
    </row>
    <row r="25" spans="2:19" ht="32" customHeight="1" x14ac:dyDescent="0.2">
      <c r="B25" s="9"/>
      <c r="C25" s="165" t="s">
        <v>16</v>
      </c>
      <c r="D25" s="165"/>
      <c r="E25" s="165"/>
      <c r="F25" s="165"/>
      <c r="G25" s="180" t="s">
        <v>31</v>
      </c>
      <c r="H25" s="166"/>
      <c r="I25" s="166"/>
      <c r="J25" s="166"/>
      <c r="K25" s="166"/>
      <c r="L25" s="166"/>
      <c r="M25" s="166"/>
      <c r="N25" s="166"/>
      <c r="O25" s="166"/>
      <c r="P25" s="166"/>
      <c r="Q25" s="166"/>
      <c r="R25" s="166"/>
      <c r="S25" s="10"/>
    </row>
    <row r="26" spans="2:19" x14ac:dyDescent="0.2">
      <c r="B26" s="9"/>
      <c r="C26" s="165" t="s">
        <v>17</v>
      </c>
      <c r="D26" s="165"/>
      <c r="E26" s="165"/>
      <c r="F26" s="165"/>
      <c r="G26" s="166" t="s">
        <v>32</v>
      </c>
      <c r="H26" s="166"/>
      <c r="I26" s="166"/>
      <c r="J26" s="166"/>
      <c r="K26" s="166"/>
      <c r="L26" s="166"/>
      <c r="M26" s="166"/>
      <c r="N26" s="166"/>
      <c r="O26" s="166"/>
      <c r="P26" s="166"/>
      <c r="Q26" s="166"/>
      <c r="R26" s="166"/>
      <c r="S26" s="10"/>
    </row>
    <row r="27" spans="2:19" x14ac:dyDescent="0.2">
      <c r="B27" s="9"/>
      <c r="C27" s="24"/>
      <c r="D27" s="24"/>
      <c r="E27" s="24"/>
      <c r="F27" s="24"/>
      <c r="G27" s="165"/>
      <c r="H27" s="165"/>
      <c r="I27" s="165"/>
      <c r="J27" s="165"/>
      <c r="K27" s="165"/>
      <c r="L27" s="165"/>
      <c r="M27" s="165"/>
      <c r="N27" s="165"/>
      <c r="O27" s="165"/>
      <c r="P27" s="165"/>
      <c r="Q27" s="165"/>
      <c r="R27" s="165"/>
      <c r="S27" s="10"/>
    </row>
    <row r="28" spans="2:19" x14ac:dyDescent="0.2">
      <c r="B28" s="9"/>
      <c r="C28" s="177" t="s">
        <v>18</v>
      </c>
      <c r="D28" s="178"/>
      <c r="E28" s="178"/>
      <c r="F28" s="179"/>
      <c r="G28" s="181" t="s">
        <v>24</v>
      </c>
      <c r="H28" s="182"/>
      <c r="I28" s="182"/>
      <c r="J28" s="28" t="s">
        <v>34</v>
      </c>
      <c r="K28" s="28" t="s">
        <v>33</v>
      </c>
      <c r="L28" s="182" t="s">
        <v>25</v>
      </c>
      <c r="M28" s="182"/>
      <c r="N28" s="182" t="s">
        <v>26</v>
      </c>
      <c r="O28" s="182"/>
      <c r="P28" s="182" t="s">
        <v>27</v>
      </c>
      <c r="Q28" s="182"/>
      <c r="R28" s="183"/>
      <c r="S28" s="10"/>
    </row>
    <row r="29" spans="2:19" x14ac:dyDescent="0.2">
      <c r="B29" s="9"/>
      <c r="C29" s="168" t="s">
        <v>19</v>
      </c>
      <c r="D29" s="169"/>
      <c r="E29" s="169"/>
      <c r="F29" s="170"/>
      <c r="G29" s="184"/>
      <c r="H29" s="185"/>
      <c r="I29" s="185"/>
      <c r="J29" s="137"/>
      <c r="K29" s="137"/>
      <c r="L29" s="185"/>
      <c r="M29" s="185"/>
      <c r="N29" s="185"/>
      <c r="O29" s="185"/>
      <c r="P29" s="185"/>
      <c r="Q29" s="185"/>
      <c r="R29" s="186"/>
      <c r="S29" s="10"/>
    </row>
    <row r="30" spans="2:19" x14ac:dyDescent="0.2">
      <c r="B30" s="9"/>
      <c r="C30" s="171" t="s">
        <v>20</v>
      </c>
      <c r="D30" s="172"/>
      <c r="E30" s="172"/>
      <c r="F30" s="173"/>
      <c r="G30" s="190"/>
      <c r="H30" s="191"/>
      <c r="I30" s="191"/>
      <c r="J30" s="138"/>
      <c r="K30" s="138"/>
      <c r="L30" s="191"/>
      <c r="M30" s="191"/>
      <c r="N30" s="191"/>
      <c r="O30" s="191"/>
      <c r="P30" s="191"/>
      <c r="Q30" s="191"/>
      <c r="R30" s="192"/>
      <c r="S30" s="10"/>
    </row>
    <row r="31" spans="2:19" x14ac:dyDescent="0.2">
      <c r="B31" s="9"/>
      <c r="C31" s="171" t="s">
        <v>0</v>
      </c>
      <c r="D31" s="172"/>
      <c r="E31" s="172"/>
      <c r="F31" s="173"/>
      <c r="G31" s="190"/>
      <c r="H31" s="191"/>
      <c r="I31" s="191"/>
      <c r="J31" s="138"/>
      <c r="K31" s="138"/>
      <c r="L31" s="191"/>
      <c r="M31" s="191"/>
      <c r="N31" s="191"/>
      <c r="O31" s="191"/>
      <c r="P31" s="191"/>
      <c r="Q31" s="191"/>
      <c r="R31" s="192"/>
      <c r="S31" s="10"/>
    </row>
    <row r="32" spans="2:19" x14ac:dyDescent="0.2">
      <c r="B32" s="9"/>
      <c r="C32" s="174" t="s">
        <v>21</v>
      </c>
      <c r="D32" s="175"/>
      <c r="E32" s="175"/>
      <c r="F32" s="176"/>
      <c r="G32" s="187"/>
      <c r="H32" s="188"/>
      <c r="I32" s="188"/>
      <c r="J32" s="139"/>
      <c r="K32" s="139"/>
      <c r="L32" s="188"/>
      <c r="M32" s="188"/>
      <c r="N32" s="188"/>
      <c r="O32" s="188"/>
      <c r="P32" s="188"/>
      <c r="Q32" s="188"/>
      <c r="R32" s="189"/>
      <c r="S32" s="10"/>
    </row>
    <row r="33" spans="2:19" x14ac:dyDescent="0.2">
      <c r="B33" s="11"/>
      <c r="C33" s="12"/>
      <c r="D33" s="12"/>
      <c r="E33" s="12"/>
      <c r="F33" s="12"/>
      <c r="G33" s="12"/>
      <c r="H33" s="12"/>
      <c r="I33" s="12"/>
      <c r="J33" s="12"/>
      <c r="K33" s="12"/>
      <c r="L33" s="12"/>
      <c r="M33" s="12"/>
      <c r="N33" s="12"/>
      <c r="O33" s="12"/>
      <c r="P33" s="12"/>
      <c r="Q33" s="12"/>
      <c r="R33" s="12"/>
      <c r="S33" s="13"/>
    </row>
  </sheetData>
  <sheetProtection algorithmName="SHA-512" hashValue="MsYNHHQFGL7UM5i8vOEv5kdggA73ViErXac2HcaMprAhvOEqrj89qzC2tSRaKt2UUdwYmX8Xf/infx/dcMp8/Q==" saltValue="RhuhqRR1rmJW9WFDgwfNMQ==" spinCount="100000" sheet="1" objects="1" scenarios="1"/>
  <mergeCells count="53">
    <mergeCell ref="G29:I29"/>
    <mergeCell ref="L29:M29"/>
    <mergeCell ref="N29:O29"/>
    <mergeCell ref="P29:R29"/>
    <mergeCell ref="G32:I32"/>
    <mergeCell ref="L32:M32"/>
    <mergeCell ref="N32:O32"/>
    <mergeCell ref="P32:R32"/>
    <mergeCell ref="G30:I30"/>
    <mergeCell ref="L30:M30"/>
    <mergeCell ref="N30:O30"/>
    <mergeCell ref="P30:R30"/>
    <mergeCell ref="G31:I31"/>
    <mergeCell ref="L31:M31"/>
    <mergeCell ref="N31:O31"/>
    <mergeCell ref="P31:R31"/>
    <mergeCell ref="G27:R27"/>
    <mergeCell ref="G26:R26"/>
    <mergeCell ref="G28:I28"/>
    <mergeCell ref="L28:M28"/>
    <mergeCell ref="N28:O28"/>
    <mergeCell ref="P28:R28"/>
    <mergeCell ref="G17:R17"/>
    <mergeCell ref="G20:R20"/>
    <mergeCell ref="G24:R24"/>
    <mergeCell ref="G23:R23"/>
    <mergeCell ref="G25:R25"/>
    <mergeCell ref="C26:F26"/>
    <mergeCell ref="C29:F29"/>
    <mergeCell ref="C30:F30"/>
    <mergeCell ref="C31:F31"/>
    <mergeCell ref="C32:F32"/>
    <mergeCell ref="C28:F28"/>
    <mergeCell ref="C17:F17"/>
    <mergeCell ref="C20:F20"/>
    <mergeCell ref="C23:F23"/>
    <mergeCell ref="C25:F25"/>
    <mergeCell ref="C24:F24"/>
    <mergeCell ref="C21:F21"/>
    <mergeCell ref="C10:F10"/>
    <mergeCell ref="C11:F11"/>
    <mergeCell ref="G2:N6"/>
    <mergeCell ref="O2:S6"/>
    <mergeCell ref="G10:R10"/>
    <mergeCell ref="G11:R11"/>
    <mergeCell ref="C14:F14"/>
    <mergeCell ref="C12:F12"/>
    <mergeCell ref="C13:F13"/>
    <mergeCell ref="C15:F15"/>
    <mergeCell ref="G14:R14"/>
    <mergeCell ref="G15:R15"/>
    <mergeCell ref="G13:R13"/>
    <mergeCell ref="G12:R12"/>
  </mergeCells>
  <dataValidations disablePrompts="1" count="1">
    <dataValidation type="date" operator="greaterThan" allowBlank="1" showInputMessage="1" showErrorMessage="1" error="Please enter a date" sqref="G10:R10" xr:uid="{EBB945F3-7491-1D4C-851E-5841245CED5D}">
      <formula1>32957</formula1>
    </dataValidation>
  </dataValidations>
  <pageMargins left="0.7" right="0.7" top="0.75" bottom="0.75" header="0.3" footer="0.3"/>
  <pageSetup paperSize="8" scale="6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812800</xdr:colOff>
                    <xdr:row>19</xdr:row>
                    <xdr:rowOff>127000</xdr:rowOff>
                  </from>
                  <to>
                    <xdr:col>7</xdr:col>
                    <xdr:colOff>495300</xdr:colOff>
                    <xdr:row>21</xdr:row>
                    <xdr:rowOff>101600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7</xdr:col>
                    <xdr:colOff>723900</xdr:colOff>
                    <xdr:row>19</xdr:row>
                    <xdr:rowOff>127000</xdr:rowOff>
                  </from>
                  <to>
                    <xdr:col>9</xdr:col>
                    <xdr:colOff>254000</xdr:colOff>
                    <xdr:row>21</xdr:row>
                    <xdr:rowOff>101600</xdr:rowOff>
                  </to>
                </anchor>
              </controlPr>
            </control>
          </mc:Choice>
        </mc:AlternateContent>
        <mc:AlternateContent xmlns:mc="http://schemas.openxmlformats.org/markup-compatibility/2006">
          <mc:Choice Requires="x14">
            <control shapeId="2051" r:id="rId6" name="Check Box 3">
              <controlPr defaultSize="0" autoFill="0" autoLine="0" autoPict="0" altText="Occupational Health &amp; Safety">
                <anchor moveWithCells="1">
                  <from>
                    <xdr:col>9</xdr:col>
                    <xdr:colOff>520700</xdr:colOff>
                    <xdr:row>19</xdr:row>
                    <xdr:rowOff>127000</xdr:rowOff>
                  </from>
                  <to>
                    <xdr:col>12</xdr:col>
                    <xdr:colOff>266700</xdr:colOff>
                    <xdr:row>21</xdr:row>
                    <xdr:rowOff>101600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12</xdr:col>
                    <xdr:colOff>368300</xdr:colOff>
                    <xdr:row>19</xdr:row>
                    <xdr:rowOff>127000</xdr:rowOff>
                  </from>
                  <to>
                    <xdr:col>13</xdr:col>
                    <xdr:colOff>381000</xdr:colOff>
                    <xdr:row>21</xdr:row>
                    <xdr:rowOff>101600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13</xdr:col>
                    <xdr:colOff>444500</xdr:colOff>
                    <xdr:row>19</xdr:row>
                    <xdr:rowOff>114300</xdr:rowOff>
                  </from>
                  <to>
                    <xdr:col>14</xdr:col>
                    <xdr:colOff>800100</xdr:colOff>
                    <xdr:row>21</xdr:row>
                    <xdr:rowOff>88900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15</xdr:col>
                    <xdr:colOff>152400</xdr:colOff>
                    <xdr:row>19</xdr:row>
                    <xdr:rowOff>101600</xdr:rowOff>
                  </from>
                  <to>
                    <xdr:col>17</xdr:col>
                    <xdr:colOff>711200</xdr:colOff>
                    <xdr:row>21</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E6CA0-B816-1442-85E3-15AA29B0C98F}">
  <dimension ref="B1:E29"/>
  <sheetViews>
    <sheetView showGridLines="0" view="pageBreakPreview" zoomScaleNormal="80" zoomScaleSheetLayoutView="100" workbookViewId="0">
      <selection activeCell="C34" sqref="C34"/>
    </sheetView>
  </sheetViews>
  <sheetFormatPr baseColWidth="10" defaultColWidth="10.83203125" defaultRowHeight="16" x14ac:dyDescent="0.2"/>
  <cols>
    <col min="1" max="2" width="1.6640625" style="1" customWidth="1"/>
    <col min="3" max="3" width="164.83203125" style="1" customWidth="1"/>
    <col min="4" max="4" width="10.83203125" style="1" customWidth="1"/>
    <col min="5" max="6" width="1.6640625" style="1" customWidth="1"/>
    <col min="7" max="9" width="12.83203125" style="1" customWidth="1"/>
    <col min="10" max="16384" width="10.83203125" style="1"/>
  </cols>
  <sheetData>
    <row r="1" spans="2:5" ht="13" customHeight="1" thickBot="1" x14ac:dyDescent="0.25"/>
    <row r="2" spans="2:5" ht="88" customHeight="1" thickBot="1" x14ac:dyDescent="0.25">
      <c r="B2" s="144"/>
      <c r="C2" s="145" t="s">
        <v>676</v>
      </c>
      <c r="D2" s="146" t="s">
        <v>3</v>
      </c>
      <c r="E2" s="147"/>
    </row>
    <row r="3" spans="2:5" ht="11" customHeight="1" x14ac:dyDescent="0.2">
      <c r="C3" s="2"/>
      <c r="D3" s="2"/>
    </row>
    <row r="4" spans="2:5" ht="18" x14ac:dyDescent="0.2">
      <c r="C4" s="22" t="s">
        <v>675</v>
      </c>
      <c r="D4" s="25"/>
    </row>
    <row r="5" spans="2:5" ht="10" customHeight="1" x14ac:dyDescent="0.2">
      <c r="B5" s="124"/>
      <c r="C5" s="135"/>
      <c r="D5" s="136"/>
      <c r="E5" s="127"/>
    </row>
    <row r="6" spans="2:5" x14ac:dyDescent="0.2">
      <c r="B6" s="128"/>
      <c r="C6" s="193" t="s">
        <v>677</v>
      </c>
      <c r="D6" s="193"/>
      <c r="E6" s="129"/>
    </row>
    <row r="7" spans="2:5" x14ac:dyDescent="0.2">
      <c r="B7" s="128"/>
      <c r="C7" s="194"/>
      <c r="D7" s="195"/>
      <c r="E7" s="129"/>
    </row>
    <row r="8" spans="2:5" ht="10" customHeight="1" x14ac:dyDescent="0.2">
      <c r="B8" s="128"/>
      <c r="C8" s="142"/>
      <c r="D8" s="142"/>
      <c r="E8" s="129"/>
    </row>
    <row r="9" spans="2:5" ht="17" x14ac:dyDescent="0.2">
      <c r="B9" s="128"/>
      <c r="C9" s="143" t="s">
        <v>687</v>
      </c>
      <c r="D9" s="142"/>
      <c r="E9" s="129"/>
    </row>
    <row r="10" spans="2:5" x14ac:dyDescent="0.2">
      <c r="B10" s="128"/>
      <c r="C10" s="200" t="str">
        <f>_xlfn.CONCAT("Zero Tolerance Criteria --&gt; "&amp;TEXT(SUM('Audit outcomes'!E20:E23,'Audit outcomes'!E27:E30)/SUM('Audit outcomes'!E13:E16),"0%"))</f>
        <v>Zero Tolerance Criteria --&gt; 0%</v>
      </c>
      <c r="D10" s="201"/>
      <c r="E10" s="129"/>
    </row>
    <row r="11" spans="2:5" x14ac:dyDescent="0.2">
      <c r="B11" s="128"/>
      <c r="C11" s="202" t="str">
        <f>_xlfn.CONCAT("Major Criteria --&gt; "&amp;TEXT(SUM('Audit outcomes'!F20:F23,'Audit outcomes'!F27:F30)/SUM('Audit outcomes'!F13:F16),"0%"))</f>
        <v>Major Criteria --&gt; 0%</v>
      </c>
      <c r="D11" s="203"/>
      <c r="E11" s="129"/>
    </row>
    <row r="12" spans="2:5" x14ac:dyDescent="0.2">
      <c r="B12" s="128"/>
      <c r="C12" s="204" t="str">
        <f>_xlfn.CONCAT("Minor Criteria --&gt; "&amp;TEXT(SUM('Audit outcomes'!G20:G23,'Audit outcomes'!G27:G30)/SUM('Audit outcomes'!G13:G16),"0%"))</f>
        <v>Minor Criteria --&gt; 0%</v>
      </c>
      <c r="D12" s="205"/>
      <c r="E12" s="129"/>
    </row>
    <row r="13" spans="2:5" ht="10" customHeight="1" x14ac:dyDescent="0.2">
      <c r="B13" s="128"/>
      <c r="C13" s="165"/>
      <c r="D13" s="165"/>
      <c r="E13" s="129"/>
    </row>
    <row r="14" spans="2:5" x14ac:dyDescent="0.2">
      <c r="B14" s="128"/>
      <c r="C14" s="193" t="s">
        <v>678</v>
      </c>
      <c r="D14" s="193"/>
      <c r="E14" s="129"/>
    </row>
    <row r="15" spans="2:5" x14ac:dyDescent="0.2">
      <c r="B15" s="128"/>
      <c r="C15" s="196" t="s">
        <v>679</v>
      </c>
      <c r="D15" s="197"/>
      <c r="E15" s="129"/>
    </row>
    <row r="16" spans="2:5" x14ac:dyDescent="0.2">
      <c r="B16" s="128"/>
      <c r="C16" s="198"/>
      <c r="D16" s="199"/>
      <c r="E16" s="129"/>
    </row>
    <row r="17" spans="2:5" x14ac:dyDescent="0.2">
      <c r="B17" s="128"/>
      <c r="C17" s="196" t="s">
        <v>680</v>
      </c>
      <c r="D17" s="197"/>
      <c r="E17" s="129"/>
    </row>
    <row r="18" spans="2:5" x14ac:dyDescent="0.2">
      <c r="B18" s="128"/>
      <c r="C18" s="198"/>
      <c r="D18" s="199"/>
      <c r="E18" s="129"/>
    </row>
    <row r="19" spans="2:5" x14ac:dyDescent="0.2">
      <c r="B19" s="128"/>
      <c r="C19" s="196" t="s">
        <v>681</v>
      </c>
      <c r="D19" s="197"/>
      <c r="E19" s="129"/>
    </row>
    <row r="20" spans="2:5" x14ac:dyDescent="0.2">
      <c r="B20" s="128"/>
      <c r="C20" s="198"/>
      <c r="D20" s="199"/>
      <c r="E20" s="129"/>
    </row>
    <row r="21" spans="2:5" x14ac:dyDescent="0.2">
      <c r="B21" s="128"/>
      <c r="C21" s="133" t="s">
        <v>682</v>
      </c>
      <c r="D21" s="134"/>
      <c r="E21" s="129"/>
    </row>
    <row r="22" spans="2:5" x14ac:dyDescent="0.2">
      <c r="B22" s="128"/>
      <c r="C22" s="198"/>
      <c r="D22" s="199"/>
      <c r="E22" s="129"/>
    </row>
    <row r="23" spans="2:5" x14ac:dyDescent="0.2">
      <c r="B23" s="128"/>
      <c r="C23" s="196" t="s">
        <v>683</v>
      </c>
      <c r="D23" s="197"/>
      <c r="E23" s="129"/>
    </row>
    <row r="24" spans="2:5" x14ac:dyDescent="0.2">
      <c r="B24" s="128"/>
      <c r="C24" s="198"/>
      <c r="D24" s="199"/>
      <c r="E24" s="129"/>
    </row>
    <row r="25" spans="2:5" ht="10" customHeight="1" x14ac:dyDescent="0.2">
      <c r="B25" s="128"/>
      <c r="C25" s="24"/>
      <c r="D25" s="24"/>
      <c r="E25" s="129"/>
    </row>
    <row r="26" spans="2:5" x14ac:dyDescent="0.2">
      <c r="B26" s="128"/>
      <c r="C26" s="193" t="s">
        <v>684</v>
      </c>
      <c r="D26" s="193"/>
      <c r="E26" s="129"/>
    </row>
    <row r="27" spans="2:5" x14ac:dyDescent="0.2">
      <c r="B27" s="128"/>
      <c r="C27" s="194"/>
      <c r="D27" s="195"/>
      <c r="E27" s="129"/>
    </row>
    <row r="28" spans="2:5" ht="10" customHeight="1" x14ac:dyDescent="0.2">
      <c r="B28" s="130"/>
      <c r="C28" s="131"/>
      <c r="D28" s="131"/>
      <c r="E28" s="132"/>
    </row>
    <row r="29" spans="2:5" ht="10" customHeight="1" x14ac:dyDescent="0.2"/>
  </sheetData>
  <sheetProtection algorithmName="SHA-512" hashValue="+gdYHMCuZhE/mEsoJ2iiVkbijQexOH70sgKpUBCLl5TFASoOgZ9dmz3gCAXA01Zq4/OK23JTNQKI4jxiW/m6vQ==" saltValue="ztgj4iDOx2ZMgoj0hFB7CA==" spinCount="100000" sheet="1" objects="1" scenarios="1"/>
  <mergeCells count="18">
    <mergeCell ref="C27:D27"/>
    <mergeCell ref="C16:D16"/>
    <mergeCell ref="C24:D24"/>
    <mergeCell ref="C13:D13"/>
    <mergeCell ref="C14:D14"/>
    <mergeCell ref="C20:D20"/>
    <mergeCell ref="C23:D23"/>
    <mergeCell ref="C22:D22"/>
    <mergeCell ref="C19:D19"/>
    <mergeCell ref="C10:D10"/>
    <mergeCell ref="C11:D11"/>
    <mergeCell ref="C12:D12"/>
    <mergeCell ref="C26:D26"/>
    <mergeCell ref="C6:D6"/>
    <mergeCell ref="C7:D7"/>
    <mergeCell ref="C15:D15"/>
    <mergeCell ref="C18:D18"/>
    <mergeCell ref="C17:D17"/>
  </mergeCells>
  <pageMargins left="0.7" right="0.7" top="0.75" bottom="0.75" header="0.3" footer="0.3"/>
  <pageSetup paperSize="8" scale="6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1B482-DF40-9942-B3BF-29FB3E7927FA}">
  <sheetPr codeName="Feuil3"/>
  <dimension ref="B1:T262"/>
  <sheetViews>
    <sheetView showGridLines="0" view="pageBreakPreview" zoomScale="70" zoomScaleNormal="55" zoomScaleSheetLayoutView="70" workbookViewId="0">
      <selection activeCell="I10" sqref="I10"/>
    </sheetView>
  </sheetViews>
  <sheetFormatPr baseColWidth="10" defaultColWidth="10.83203125" defaultRowHeight="16" x14ac:dyDescent="0.2"/>
  <cols>
    <col min="1" max="1" width="2.83203125" style="1" customWidth="1"/>
    <col min="2" max="2" width="1.6640625" style="1" customWidth="1"/>
    <col min="3" max="3" width="14.33203125" style="1" bestFit="1" customWidth="1"/>
    <col min="4" max="4" width="18.33203125" style="1" customWidth="1"/>
    <col min="5" max="5" width="29.5" style="1" customWidth="1"/>
    <col min="6" max="6" width="73.5" style="1" customWidth="1"/>
    <col min="7" max="7" width="36.33203125" style="1" customWidth="1"/>
    <col min="8" max="8" width="16.5" style="1" customWidth="1"/>
    <col min="9" max="9" width="32.83203125" style="1" customWidth="1"/>
    <col min="10" max="13" width="15" style="1" customWidth="1"/>
    <col min="14" max="14" width="36.6640625" style="1" customWidth="1"/>
    <col min="15" max="15" width="29.1640625" style="1" customWidth="1"/>
    <col min="16" max="16" width="25.1640625" style="1" customWidth="1"/>
    <col min="17" max="17" width="34.1640625" style="1" customWidth="1"/>
    <col min="18" max="18" width="16.1640625" style="1" customWidth="1"/>
    <col min="19" max="20" width="1.6640625" style="1" customWidth="1"/>
    <col min="21" max="23" width="12.83203125" style="1" customWidth="1"/>
    <col min="24" max="16384" width="10.83203125" style="1"/>
  </cols>
  <sheetData>
    <row r="1" spans="2:20" ht="13" customHeight="1" thickBot="1" x14ac:dyDescent="0.25"/>
    <row r="2" spans="2:20" ht="31" customHeight="1" x14ac:dyDescent="0.2">
      <c r="B2" s="16" t="s">
        <v>1</v>
      </c>
      <c r="C2" s="14"/>
      <c r="D2" s="14"/>
      <c r="E2" s="14"/>
      <c r="F2" s="154" t="s">
        <v>2</v>
      </c>
      <c r="G2" s="154"/>
      <c r="H2" s="154"/>
      <c r="I2" s="154"/>
      <c r="J2" s="154"/>
      <c r="K2" s="154"/>
      <c r="L2" s="154"/>
      <c r="M2" s="154"/>
      <c r="N2" s="154"/>
      <c r="O2" s="154"/>
      <c r="P2" s="158" t="s">
        <v>3</v>
      </c>
      <c r="Q2" s="158"/>
      <c r="R2" s="158"/>
      <c r="S2" s="87"/>
    </row>
    <row r="3" spans="2:20" ht="16" customHeight="1" x14ac:dyDescent="0.2">
      <c r="B3" s="15"/>
      <c r="C3" s="17"/>
      <c r="D3" s="17"/>
      <c r="E3" s="17"/>
      <c r="F3" s="206"/>
      <c r="G3" s="206"/>
      <c r="H3" s="206"/>
      <c r="I3" s="206"/>
      <c r="J3" s="206"/>
      <c r="K3" s="206"/>
      <c r="L3" s="206"/>
      <c r="M3" s="206"/>
      <c r="N3" s="206"/>
      <c r="O3" s="206"/>
      <c r="P3" s="160"/>
      <c r="Q3" s="160"/>
      <c r="R3" s="160"/>
      <c r="S3" s="88"/>
    </row>
    <row r="4" spans="2:20" ht="16" customHeight="1" x14ac:dyDescent="0.2">
      <c r="B4" s="15"/>
      <c r="C4" s="17"/>
      <c r="D4" s="17"/>
      <c r="E4" s="17"/>
      <c r="F4" s="206"/>
      <c r="G4" s="206"/>
      <c r="H4" s="206"/>
      <c r="I4" s="206"/>
      <c r="J4" s="206"/>
      <c r="K4" s="206"/>
      <c r="L4" s="206"/>
      <c r="M4" s="206"/>
      <c r="N4" s="206"/>
      <c r="O4" s="206"/>
      <c r="P4" s="160"/>
      <c r="Q4" s="160"/>
      <c r="R4" s="160"/>
      <c r="S4" s="88"/>
    </row>
    <row r="5" spans="2:20" ht="16" customHeight="1" x14ac:dyDescent="0.2">
      <c r="B5" s="15"/>
      <c r="C5" s="17"/>
      <c r="D5" s="17"/>
      <c r="E5" s="17"/>
      <c r="F5" s="206"/>
      <c r="G5" s="206"/>
      <c r="H5" s="206"/>
      <c r="I5" s="206"/>
      <c r="J5" s="206"/>
      <c r="K5" s="206"/>
      <c r="L5" s="206"/>
      <c r="M5" s="206"/>
      <c r="N5" s="206"/>
      <c r="O5" s="206"/>
      <c r="P5" s="160"/>
      <c r="Q5" s="160"/>
      <c r="R5" s="160"/>
      <c r="S5" s="88"/>
    </row>
    <row r="6" spans="2:20" ht="17" customHeight="1" thickBot="1" x14ac:dyDescent="0.25">
      <c r="B6" s="18"/>
      <c r="C6" s="19"/>
      <c r="D6" s="19"/>
      <c r="E6" s="19"/>
      <c r="F6" s="207"/>
      <c r="G6" s="207"/>
      <c r="H6" s="207"/>
      <c r="I6" s="207"/>
      <c r="J6" s="207"/>
      <c r="K6" s="207"/>
      <c r="L6" s="207"/>
      <c r="M6" s="207"/>
      <c r="N6" s="207"/>
      <c r="O6" s="207"/>
      <c r="P6" s="162"/>
      <c r="Q6" s="162"/>
      <c r="R6" s="162"/>
      <c r="S6" s="89"/>
    </row>
    <row r="7" spans="2:20" ht="18" customHeight="1" x14ac:dyDescent="0.2">
      <c r="C7" s="2"/>
      <c r="D7" s="2"/>
      <c r="E7" s="2"/>
      <c r="F7" s="2"/>
      <c r="G7" s="2"/>
      <c r="H7" s="2"/>
      <c r="I7" s="2"/>
      <c r="J7" s="2"/>
      <c r="K7" s="2"/>
      <c r="L7" s="2"/>
      <c r="M7" s="2"/>
      <c r="N7" s="2"/>
      <c r="O7" s="2"/>
      <c r="P7" s="2"/>
      <c r="Q7" s="2"/>
      <c r="R7" s="2"/>
    </row>
    <row r="8" spans="2:20" ht="18" x14ac:dyDescent="0.2">
      <c r="C8" s="22" t="s">
        <v>35</v>
      </c>
      <c r="D8" s="25"/>
      <c r="E8" s="25"/>
      <c r="F8" s="25"/>
      <c r="G8" s="25"/>
      <c r="H8" s="25"/>
      <c r="I8" s="25"/>
      <c r="J8" s="25"/>
      <c r="K8" s="25"/>
      <c r="L8" s="25"/>
      <c r="M8" s="25"/>
      <c r="N8" s="25"/>
      <c r="O8" s="25"/>
      <c r="P8" s="25"/>
    </row>
    <row r="9" spans="2:20" x14ac:dyDescent="0.2">
      <c r="B9" s="65"/>
      <c r="C9" s="66"/>
      <c r="D9" s="67"/>
      <c r="E9" s="67"/>
      <c r="F9" s="67"/>
      <c r="G9" s="67"/>
      <c r="H9" s="67"/>
      <c r="I9" s="67"/>
      <c r="J9" s="115" t="s">
        <v>660</v>
      </c>
      <c r="K9" s="115"/>
      <c r="L9" s="115"/>
      <c r="M9" s="115"/>
      <c r="N9" s="67"/>
      <c r="O9" s="67"/>
      <c r="P9" s="67"/>
      <c r="Q9" s="68"/>
      <c r="R9" s="68"/>
      <c r="S9" s="69"/>
    </row>
    <row r="10" spans="2:20" s="114" customFormat="1" ht="51" x14ac:dyDescent="0.2">
      <c r="B10" s="111"/>
      <c r="C10" s="36" t="s">
        <v>43</v>
      </c>
      <c r="D10" s="36" t="s">
        <v>70</v>
      </c>
      <c r="E10" s="36" t="s">
        <v>44</v>
      </c>
      <c r="F10" s="36" t="s">
        <v>45</v>
      </c>
      <c r="G10" s="36" t="s">
        <v>666</v>
      </c>
      <c r="H10" s="36" t="s">
        <v>46</v>
      </c>
      <c r="I10" s="112" t="s">
        <v>689</v>
      </c>
      <c r="J10" s="116" t="s">
        <v>656</v>
      </c>
      <c r="K10" s="112" t="s">
        <v>657</v>
      </c>
      <c r="L10" s="112" t="s">
        <v>658</v>
      </c>
      <c r="M10" s="117" t="s">
        <v>659</v>
      </c>
      <c r="N10" s="36" t="s">
        <v>616</v>
      </c>
      <c r="O10" s="36" t="s">
        <v>649</v>
      </c>
      <c r="P10" s="36" t="s">
        <v>617</v>
      </c>
      <c r="Q10" s="36" t="s">
        <v>618</v>
      </c>
      <c r="R10" s="36" t="s">
        <v>47</v>
      </c>
      <c r="S10" s="113"/>
    </row>
    <row r="11" spans="2:20" ht="34" x14ac:dyDescent="0.2">
      <c r="B11" s="70"/>
      <c r="C11" s="32" t="s">
        <v>139</v>
      </c>
      <c r="D11" s="30" t="s">
        <v>71</v>
      </c>
      <c r="E11" s="30" t="s">
        <v>36</v>
      </c>
      <c r="F11" s="29" t="s">
        <v>598</v>
      </c>
      <c r="G11" s="33" t="s">
        <v>620</v>
      </c>
      <c r="H11" s="31" t="s">
        <v>599</v>
      </c>
      <c r="I11" s="107" t="s">
        <v>635</v>
      </c>
      <c r="J11" s="118"/>
      <c r="K11" s="119"/>
      <c r="L11" s="119"/>
      <c r="M11" s="120"/>
      <c r="N11" s="107"/>
      <c r="O11" s="108"/>
      <c r="P11" s="97">
        <f>IF(OR(Tableau2[[#This Row],[Audit outcome
In case of "N/A", please state why in Comments]]="Not fulfilled",Tableau2[[#This Row],[Audit outcome
In case of "N/A", please state why in Comments]]="Partial"),'Audit details'!$G$10+VLOOKUP(Tableau2[[#This Row],[Categorization]],'CAP follow up'!$K$12:$M$14,2,FALSE),"N/A")</f>
        <v>44005</v>
      </c>
      <c r="Q11" s="108"/>
      <c r="R11" s="108" t="s">
        <v>643</v>
      </c>
      <c r="S11" s="71"/>
      <c r="T11" s="20"/>
    </row>
    <row r="12" spans="2:20" ht="34" x14ac:dyDescent="0.2">
      <c r="B12" s="70"/>
      <c r="C12" s="32" t="s">
        <v>140</v>
      </c>
      <c r="D12" s="30" t="s">
        <v>71</v>
      </c>
      <c r="E12" s="30" t="s">
        <v>36</v>
      </c>
      <c r="F12" s="29" t="s">
        <v>37</v>
      </c>
      <c r="G12" s="33" t="s">
        <v>620</v>
      </c>
      <c r="H12" s="31" t="s">
        <v>599</v>
      </c>
      <c r="I12" s="107" t="s">
        <v>635</v>
      </c>
      <c r="J12" s="118"/>
      <c r="K12" s="119"/>
      <c r="L12" s="119"/>
      <c r="M12" s="120"/>
      <c r="N12" s="107"/>
      <c r="O12" s="108"/>
      <c r="P12" s="97">
        <f>IF(OR(Tableau2[[#This Row],[Audit outcome
In case of "N/A", please state why in Comments]]="Not fulfilled",Tableau2[[#This Row],[Audit outcome
In case of "N/A", please state why in Comments]]="Partial"),'Audit details'!$G$10+VLOOKUP(Tableau2[[#This Row],[Categorization]],'CAP follow up'!$K$12:$M$14,2,FALSE),"N/A")</f>
        <v>44005</v>
      </c>
      <c r="Q12" s="108"/>
      <c r="R12" s="108" t="s">
        <v>643</v>
      </c>
      <c r="S12" s="71"/>
      <c r="T12" s="20"/>
    </row>
    <row r="13" spans="2:20" ht="51" x14ac:dyDescent="0.2">
      <c r="B13" s="70"/>
      <c r="C13" s="32" t="s">
        <v>253</v>
      </c>
      <c r="D13" s="30" t="s">
        <v>71</v>
      </c>
      <c r="E13" s="30" t="s">
        <v>36</v>
      </c>
      <c r="F13" s="29" t="s">
        <v>38</v>
      </c>
      <c r="G13" s="33" t="s">
        <v>619</v>
      </c>
      <c r="H13" s="31" t="s">
        <v>599</v>
      </c>
      <c r="I13" s="107" t="s">
        <v>635</v>
      </c>
      <c r="J13" s="118"/>
      <c r="K13" s="119"/>
      <c r="L13" s="119"/>
      <c r="M13" s="120"/>
      <c r="N13" s="107"/>
      <c r="O13" s="108"/>
      <c r="P13" s="97">
        <f>IF(OR(Tableau2[[#This Row],[Audit outcome
In case of "N/A", please state why in Comments]]="Not fulfilled",Tableau2[[#This Row],[Audit outcome
In case of "N/A", please state why in Comments]]="Partial"),'Audit details'!$G$10+VLOOKUP(Tableau2[[#This Row],[Categorization]],'CAP follow up'!$K$12:$M$14,2,FALSE),"N/A")</f>
        <v>44005</v>
      </c>
      <c r="Q13" s="108"/>
      <c r="R13" s="108" t="s">
        <v>643</v>
      </c>
      <c r="S13" s="71"/>
      <c r="T13" s="20"/>
    </row>
    <row r="14" spans="2:20" ht="51" x14ac:dyDescent="0.2">
      <c r="B14" s="70"/>
      <c r="C14" s="32" t="s">
        <v>254</v>
      </c>
      <c r="D14" s="30" t="s">
        <v>71</v>
      </c>
      <c r="E14" s="30" t="s">
        <v>36</v>
      </c>
      <c r="F14" s="30" t="s">
        <v>39</v>
      </c>
      <c r="G14" s="33" t="s">
        <v>619</v>
      </c>
      <c r="H14" s="31" t="s">
        <v>600</v>
      </c>
      <c r="I14" s="107" t="s">
        <v>635</v>
      </c>
      <c r="J14" s="118"/>
      <c r="K14" s="119"/>
      <c r="L14" s="119"/>
      <c r="M14" s="120"/>
      <c r="N14" s="107"/>
      <c r="O14" s="108"/>
      <c r="P14" s="97">
        <f>IF(OR(Tableau2[[#This Row],[Audit outcome
In case of "N/A", please state why in Comments]]="Not fulfilled",Tableau2[[#This Row],[Audit outcome
In case of "N/A", please state why in Comments]]="Partial"),'Audit details'!$G$10+VLOOKUP(Tableau2[[#This Row],[Categorization]],'CAP follow up'!$K$12:$M$14,2,FALSE),"N/A")</f>
        <v>44095</v>
      </c>
      <c r="Q14" s="108"/>
      <c r="R14" s="108" t="s">
        <v>643</v>
      </c>
      <c r="S14" s="71"/>
      <c r="T14" s="20"/>
    </row>
    <row r="15" spans="2:20" ht="51" x14ac:dyDescent="0.2">
      <c r="B15" s="70"/>
      <c r="C15" s="32" t="s">
        <v>255</v>
      </c>
      <c r="D15" s="30" t="s">
        <v>71</v>
      </c>
      <c r="E15" s="30" t="s">
        <v>36</v>
      </c>
      <c r="F15" s="30" t="s">
        <v>40</v>
      </c>
      <c r="G15" s="33" t="s">
        <v>601</v>
      </c>
      <c r="H15" s="31" t="s">
        <v>601</v>
      </c>
      <c r="I15" s="107" t="s">
        <v>635</v>
      </c>
      <c r="J15" s="118"/>
      <c r="K15" s="119"/>
      <c r="L15" s="119"/>
      <c r="M15" s="120"/>
      <c r="N15" s="107"/>
      <c r="O15" s="108"/>
      <c r="P15" s="97" t="e">
        <f>IF(OR(Tableau2[[#This Row],[Audit outcome
In case of "N/A", please state why in Comments]]="Not fulfilled",Tableau2[[#This Row],[Audit outcome
In case of "N/A", please state why in Comments]]="Partial"),'Audit details'!$G$10+VLOOKUP(Tableau2[[#This Row],[Categorization]],'CAP follow up'!$K$12:$M$14,2,FALSE),"N/A")</f>
        <v>#N/A</v>
      </c>
      <c r="Q15" s="108"/>
      <c r="R15" s="108" t="s">
        <v>643</v>
      </c>
      <c r="S15" s="71"/>
      <c r="T15" s="20"/>
    </row>
    <row r="16" spans="2:20" ht="68" x14ac:dyDescent="0.2">
      <c r="B16" s="70"/>
      <c r="C16" s="32" t="s">
        <v>141</v>
      </c>
      <c r="D16" s="30" t="s">
        <v>71</v>
      </c>
      <c r="E16" s="30" t="s">
        <v>41</v>
      </c>
      <c r="F16" s="30" t="s">
        <v>42</v>
      </c>
      <c r="G16" s="33" t="s">
        <v>619</v>
      </c>
      <c r="H16" s="31" t="s">
        <v>600</v>
      </c>
      <c r="I16" s="107" t="s">
        <v>635</v>
      </c>
      <c r="J16" s="118"/>
      <c r="K16" s="119"/>
      <c r="L16" s="119"/>
      <c r="M16" s="120"/>
      <c r="N16" s="107"/>
      <c r="O16" s="108"/>
      <c r="P16" s="97">
        <f>IF(OR(Tableau2[[#This Row],[Audit outcome
In case of "N/A", please state why in Comments]]="Not fulfilled",Tableau2[[#This Row],[Audit outcome
In case of "N/A", please state why in Comments]]="Partial"),'Audit details'!$G$10+VLOOKUP(Tableau2[[#This Row],[Categorization]],'CAP follow up'!$K$12:$M$14,2,FALSE),"N/A")</f>
        <v>44095</v>
      </c>
      <c r="Q16" s="108"/>
      <c r="R16" s="108" t="s">
        <v>643</v>
      </c>
      <c r="S16" s="71"/>
      <c r="T16" s="20"/>
    </row>
    <row r="17" spans="2:20" ht="119" x14ac:dyDescent="0.2">
      <c r="B17" s="70"/>
      <c r="C17" s="32" t="s">
        <v>142</v>
      </c>
      <c r="D17" s="30" t="s">
        <v>71</v>
      </c>
      <c r="E17" s="30" t="s">
        <v>75</v>
      </c>
      <c r="F17" s="30" t="s">
        <v>48</v>
      </c>
      <c r="G17" s="33" t="s">
        <v>622</v>
      </c>
      <c r="H17" s="31" t="s">
        <v>600</v>
      </c>
      <c r="I17" s="107" t="s">
        <v>635</v>
      </c>
      <c r="J17" s="118"/>
      <c r="K17" s="119"/>
      <c r="L17" s="119"/>
      <c r="M17" s="120"/>
      <c r="N17" s="107"/>
      <c r="O17" s="108"/>
      <c r="P17" s="97">
        <f>IF(OR(Tableau2[[#This Row],[Audit outcome
In case of "N/A", please state why in Comments]]="Not fulfilled",Tableau2[[#This Row],[Audit outcome
In case of "N/A", please state why in Comments]]="Partial"),'Audit details'!$G$10+VLOOKUP(Tableau2[[#This Row],[Categorization]],'CAP follow up'!$K$12:$M$14,2,FALSE),"N/A")</f>
        <v>44095</v>
      </c>
      <c r="Q17" s="108"/>
      <c r="R17" s="108" t="s">
        <v>643</v>
      </c>
      <c r="S17" s="71"/>
      <c r="T17" s="20"/>
    </row>
    <row r="18" spans="2:20" ht="51" x14ac:dyDescent="0.2">
      <c r="B18" s="70"/>
      <c r="C18" s="32" t="s">
        <v>144</v>
      </c>
      <c r="D18" s="30" t="s">
        <v>71</v>
      </c>
      <c r="E18" s="30" t="s">
        <v>76</v>
      </c>
      <c r="F18" s="29" t="s">
        <v>256</v>
      </c>
      <c r="G18" s="33" t="s">
        <v>621</v>
      </c>
      <c r="H18" s="31" t="s">
        <v>600</v>
      </c>
      <c r="I18" s="107" t="s">
        <v>635</v>
      </c>
      <c r="J18" s="118"/>
      <c r="K18" s="119"/>
      <c r="L18" s="119"/>
      <c r="M18" s="120"/>
      <c r="N18" s="107"/>
      <c r="O18" s="108"/>
      <c r="P18" s="97">
        <f>IF(OR(Tableau2[[#This Row],[Audit outcome
In case of "N/A", please state why in Comments]]="Not fulfilled",Tableau2[[#This Row],[Audit outcome
In case of "N/A", please state why in Comments]]="Partial"),'Audit details'!$G$10+VLOOKUP(Tableau2[[#This Row],[Categorization]],'CAP follow up'!$K$12:$M$14,2,FALSE),"N/A")</f>
        <v>44095</v>
      </c>
      <c r="Q18" s="108"/>
      <c r="R18" s="108" t="s">
        <v>643</v>
      </c>
      <c r="S18" s="71"/>
      <c r="T18" s="20"/>
    </row>
    <row r="19" spans="2:20" ht="34" x14ac:dyDescent="0.2">
      <c r="B19" s="70"/>
      <c r="C19" s="32" t="s">
        <v>143</v>
      </c>
      <c r="D19" s="30" t="s">
        <v>71</v>
      </c>
      <c r="E19" s="30" t="s">
        <v>76</v>
      </c>
      <c r="F19" s="29" t="s">
        <v>257</v>
      </c>
      <c r="G19" s="33" t="s">
        <v>620</v>
      </c>
      <c r="H19" s="31" t="s">
        <v>600</v>
      </c>
      <c r="I19" s="107" t="s">
        <v>635</v>
      </c>
      <c r="J19" s="118"/>
      <c r="K19" s="119"/>
      <c r="L19" s="119"/>
      <c r="M19" s="120"/>
      <c r="N19" s="107"/>
      <c r="O19" s="108"/>
      <c r="P19" s="97">
        <f>IF(OR(Tableau2[[#This Row],[Audit outcome
In case of "N/A", please state why in Comments]]="Not fulfilled",Tableau2[[#This Row],[Audit outcome
In case of "N/A", please state why in Comments]]="Partial"),'Audit details'!$G$10+VLOOKUP(Tableau2[[#This Row],[Categorization]],'CAP follow up'!$K$12:$M$14,2,FALSE),"N/A")</f>
        <v>44095</v>
      </c>
      <c r="Q19" s="108"/>
      <c r="R19" s="108" t="s">
        <v>643</v>
      </c>
      <c r="S19" s="71"/>
      <c r="T19" s="20"/>
    </row>
    <row r="20" spans="2:20" ht="68" x14ac:dyDescent="0.2">
      <c r="B20" s="70"/>
      <c r="C20" s="32" t="s">
        <v>470</v>
      </c>
      <c r="D20" s="30" t="s">
        <v>71</v>
      </c>
      <c r="E20" s="30" t="s">
        <v>76</v>
      </c>
      <c r="F20" s="29" t="s">
        <v>258</v>
      </c>
      <c r="G20" s="33" t="s">
        <v>623</v>
      </c>
      <c r="H20" s="31" t="s">
        <v>599</v>
      </c>
      <c r="I20" s="107" t="s">
        <v>635</v>
      </c>
      <c r="J20" s="118"/>
      <c r="K20" s="119"/>
      <c r="L20" s="119"/>
      <c r="M20" s="120"/>
      <c r="N20" s="107"/>
      <c r="O20" s="108"/>
      <c r="P20" s="97">
        <f>IF(OR(Tableau2[[#This Row],[Audit outcome
In case of "N/A", please state why in Comments]]="Not fulfilled",Tableau2[[#This Row],[Audit outcome
In case of "N/A", please state why in Comments]]="Partial"),'Audit details'!$G$10+VLOOKUP(Tableau2[[#This Row],[Categorization]],'CAP follow up'!$K$12:$M$14,2,FALSE),"N/A")</f>
        <v>44005</v>
      </c>
      <c r="Q20" s="108"/>
      <c r="R20" s="108" t="s">
        <v>643</v>
      </c>
      <c r="S20" s="71"/>
      <c r="T20" s="20"/>
    </row>
    <row r="21" spans="2:20" ht="68" x14ac:dyDescent="0.2">
      <c r="B21" s="70"/>
      <c r="C21" s="32" t="s">
        <v>471</v>
      </c>
      <c r="D21" s="30" t="s">
        <v>71</v>
      </c>
      <c r="E21" s="30" t="s">
        <v>76</v>
      </c>
      <c r="F21" s="29" t="s">
        <v>259</v>
      </c>
      <c r="G21" s="33" t="s">
        <v>624</v>
      </c>
      <c r="H21" s="31" t="s">
        <v>600</v>
      </c>
      <c r="I21" s="107" t="s">
        <v>635</v>
      </c>
      <c r="J21" s="118"/>
      <c r="K21" s="119"/>
      <c r="L21" s="119"/>
      <c r="M21" s="120"/>
      <c r="N21" s="107"/>
      <c r="O21" s="108"/>
      <c r="P21" s="97">
        <f>IF(OR(Tableau2[[#This Row],[Audit outcome
In case of "N/A", please state why in Comments]]="Not fulfilled",Tableau2[[#This Row],[Audit outcome
In case of "N/A", please state why in Comments]]="Partial"),'Audit details'!$G$10+VLOOKUP(Tableau2[[#This Row],[Categorization]],'CAP follow up'!$K$12:$M$14,2,FALSE),"N/A")</f>
        <v>44095</v>
      </c>
      <c r="Q21" s="108"/>
      <c r="R21" s="108" t="s">
        <v>643</v>
      </c>
      <c r="S21" s="71"/>
      <c r="T21" s="20"/>
    </row>
    <row r="22" spans="2:20" ht="34" x14ac:dyDescent="0.2">
      <c r="B22" s="70"/>
      <c r="C22" s="32" t="s">
        <v>472</v>
      </c>
      <c r="D22" s="30" t="s">
        <v>71</v>
      </c>
      <c r="E22" s="30" t="s">
        <v>76</v>
      </c>
      <c r="F22" s="29" t="s">
        <v>260</v>
      </c>
      <c r="G22" s="33" t="s">
        <v>619</v>
      </c>
      <c r="H22" s="31" t="s">
        <v>600</v>
      </c>
      <c r="I22" s="107" t="s">
        <v>635</v>
      </c>
      <c r="J22" s="118"/>
      <c r="K22" s="119"/>
      <c r="L22" s="119"/>
      <c r="M22" s="120"/>
      <c r="N22" s="107"/>
      <c r="O22" s="108"/>
      <c r="P22" s="97">
        <f>IF(OR(Tableau2[[#This Row],[Audit outcome
In case of "N/A", please state why in Comments]]="Not fulfilled",Tableau2[[#This Row],[Audit outcome
In case of "N/A", please state why in Comments]]="Partial"),'Audit details'!$G$10+VLOOKUP(Tableau2[[#This Row],[Categorization]],'CAP follow up'!$K$12:$M$14,2,FALSE),"N/A")</f>
        <v>44095</v>
      </c>
      <c r="Q22" s="108"/>
      <c r="R22" s="108" t="s">
        <v>643</v>
      </c>
      <c r="S22" s="71"/>
      <c r="T22" s="20"/>
    </row>
    <row r="23" spans="2:20" ht="68" x14ac:dyDescent="0.2">
      <c r="B23" s="70"/>
      <c r="C23" s="32" t="s">
        <v>473</v>
      </c>
      <c r="D23" s="30" t="s">
        <v>71</v>
      </c>
      <c r="E23" s="30" t="s">
        <v>76</v>
      </c>
      <c r="F23" s="29" t="s">
        <v>261</v>
      </c>
      <c r="G23" s="33" t="s">
        <v>619</v>
      </c>
      <c r="H23" s="31" t="s">
        <v>600</v>
      </c>
      <c r="I23" s="107" t="s">
        <v>635</v>
      </c>
      <c r="J23" s="118"/>
      <c r="K23" s="119"/>
      <c r="L23" s="119"/>
      <c r="M23" s="120"/>
      <c r="N23" s="107"/>
      <c r="O23" s="108"/>
      <c r="P23" s="97">
        <f>IF(OR(Tableau2[[#This Row],[Audit outcome
In case of "N/A", please state why in Comments]]="Not fulfilled",Tableau2[[#This Row],[Audit outcome
In case of "N/A", please state why in Comments]]="Partial"),'Audit details'!$G$10+VLOOKUP(Tableau2[[#This Row],[Categorization]],'CAP follow up'!$K$12:$M$14,2,FALSE),"N/A")</f>
        <v>44095</v>
      </c>
      <c r="Q23" s="108"/>
      <c r="R23" s="108" t="s">
        <v>643</v>
      </c>
      <c r="S23" s="71"/>
      <c r="T23" s="20"/>
    </row>
    <row r="24" spans="2:20" ht="68" x14ac:dyDescent="0.2">
      <c r="B24" s="70"/>
      <c r="C24" s="32" t="s">
        <v>474</v>
      </c>
      <c r="D24" s="30" t="s">
        <v>71</v>
      </c>
      <c r="E24" s="30" t="s">
        <v>76</v>
      </c>
      <c r="F24" s="29" t="s">
        <v>262</v>
      </c>
      <c r="G24" s="33" t="s">
        <v>623</v>
      </c>
      <c r="H24" s="31" t="s">
        <v>600</v>
      </c>
      <c r="I24" s="107" t="s">
        <v>635</v>
      </c>
      <c r="J24" s="118"/>
      <c r="K24" s="119"/>
      <c r="L24" s="119"/>
      <c r="M24" s="120"/>
      <c r="N24" s="107"/>
      <c r="O24" s="108"/>
      <c r="P24" s="97">
        <f>IF(OR(Tableau2[[#This Row],[Audit outcome
In case of "N/A", please state why in Comments]]="Not fulfilled",Tableau2[[#This Row],[Audit outcome
In case of "N/A", please state why in Comments]]="Partial"),'Audit details'!$G$10+VLOOKUP(Tableau2[[#This Row],[Categorization]],'CAP follow up'!$K$12:$M$14,2,FALSE),"N/A")</f>
        <v>44095</v>
      </c>
      <c r="Q24" s="108"/>
      <c r="R24" s="108" t="s">
        <v>643</v>
      </c>
      <c r="S24" s="71"/>
      <c r="T24" s="20"/>
    </row>
    <row r="25" spans="2:20" ht="51" x14ac:dyDescent="0.2">
      <c r="B25" s="70"/>
      <c r="C25" s="32" t="s">
        <v>475</v>
      </c>
      <c r="D25" s="30" t="s">
        <v>71</v>
      </c>
      <c r="E25" s="30" t="s">
        <v>76</v>
      </c>
      <c r="F25" s="29" t="s">
        <v>263</v>
      </c>
      <c r="G25" s="33" t="s">
        <v>619</v>
      </c>
      <c r="H25" s="31" t="s">
        <v>600</v>
      </c>
      <c r="I25" s="107" t="s">
        <v>635</v>
      </c>
      <c r="J25" s="118"/>
      <c r="K25" s="119"/>
      <c r="L25" s="119"/>
      <c r="M25" s="120"/>
      <c r="N25" s="107"/>
      <c r="O25" s="108"/>
      <c r="P25" s="97">
        <f>IF(OR(Tableau2[[#This Row],[Audit outcome
In case of "N/A", please state why in Comments]]="Not fulfilled",Tableau2[[#This Row],[Audit outcome
In case of "N/A", please state why in Comments]]="Partial"),'Audit details'!$G$10+VLOOKUP(Tableau2[[#This Row],[Categorization]],'CAP follow up'!$K$12:$M$14,2,FALSE),"N/A")</f>
        <v>44095</v>
      </c>
      <c r="Q25" s="108"/>
      <c r="R25" s="108" t="s">
        <v>643</v>
      </c>
      <c r="S25" s="71"/>
      <c r="T25" s="20"/>
    </row>
    <row r="26" spans="2:20" ht="51" x14ac:dyDescent="0.2">
      <c r="B26" s="70"/>
      <c r="C26" s="32" t="s">
        <v>145</v>
      </c>
      <c r="D26" s="30" t="s">
        <v>71</v>
      </c>
      <c r="E26" s="30" t="s">
        <v>77</v>
      </c>
      <c r="F26" s="29" t="s">
        <v>264</v>
      </c>
      <c r="G26" s="33" t="s">
        <v>619</v>
      </c>
      <c r="H26" s="31" t="s">
        <v>600</v>
      </c>
      <c r="I26" s="107" t="s">
        <v>635</v>
      </c>
      <c r="J26" s="118"/>
      <c r="K26" s="119"/>
      <c r="L26" s="119"/>
      <c r="M26" s="120"/>
      <c r="N26" s="107"/>
      <c r="O26" s="108"/>
      <c r="P26" s="97">
        <f>IF(OR(Tableau2[[#This Row],[Audit outcome
In case of "N/A", please state why in Comments]]="Not fulfilled",Tableau2[[#This Row],[Audit outcome
In case of "N/A", please state why in Comments]]="Partial"),'Audit details'!$G$10+VLOOKUP(Tableau2[[#This Row],[Categorization]],'CAP follow up'!$K$12:$M$14,2,FALSE),"N/A")</f>
        <v>44095</v>
      </c>
      <c r="Q26" s="108"/>
      <c r="R26" s="108" t="s">
        <v>643</v>
      </c>
      <c r="S26" s="71"/>
      <c r="T26" s="20"/>
    </row>
    <row r="27" spans="2:20" ht="34" x14ac:dyDescent="0.2">
      <c r="B27" s="70"/>
      <c r="C27" s="32" t="s">
        <v>146</v>
      </c>
      <c r="D27" s="30" t="s">
        <v>71</v>
      </c>
      <c r="E27" s="30" t="s">
        <v>77</v>
      </c>
      <c r="F27" s="29" t="s">
        <v>265</v>
      </c>
      <c r="G27" s="33" t="s">
        <v>622</v>
      </c>
      <c r="H27" s="31" t="s">
        <v>600</v>
      </c>
      <c r="I27" s="107" t="s">
        <v>635</v>
      </c>
      <c r="J27" s="118"/>
      <c r="K27" s="119"/>
      <c r="L27" s="119"/>
      <c r="M27" s="120"/>
      <c r="N27" s="107"/>
      <c r="O27" s="108"/>
      <c r="P27" s="97">
        <f>IF(OR(Tableau2[[#This Row],[Audit outcome
In case of "N/A", please state why in Comments]]="Not fulfilled",Tableau2[[#This Row],[Audit outcome
In case of "N/A", please state why in Comments]]="Partial"),'Audit details'!$G$10+VLOOKUP(Tableau2[[#This Row],[Categorization]],'CAP follow up'!$K$12:$M$14,2,FALSE),"N/A")</f>
        <v>44095</v>
      </c>
      <c r="Q27" s="108"/>
      <c r="R27" s="108" t="s">
        <v>643</v>
      </c>
      <c r="S27" s="71"/>
    </row>
    <row r="28" spans="2:20" ht="34" x14ac:dyDescent="0.2">
      <c r="B28" s="70"/>
      <c r="C28" s="32" t="s">
        <v>476</v>
      </c>
      <c r="D28" s="30" t="s">
        <v>71</v>
      </c>
      <c r="E28" s="30" t="s">
        <v>77</v>
      </c>
      <c r="F28" s="29" t="s">
        <v>266</v>
      </c>
      <c r="G28" s="33" t="s">
        <v>619</v>
      </c>
      <c r="H28" s="31" t="s">
        <v>600</v>
      </c>
      <c r="I28" s="107" t="s">
        <v>635</v>
      </c>
      <c r="J28" s="118"/>
      <c r="K28" s="119"/>
      <c r="L28" s="119"/>
      <c r="M28" s="120"/>
      <c r="N28" s="107"/>
      <c r="O28" s="108"/>
      <c r="P28" s="97">
        <f>IF(OR(Tableau2[[#This Row],[Audit outcome
In case of "N/A", please state why in Comments]]="Not fulfilled",Tableau2[[#This Row],[Audit outcome
In case of "N/A", please state why in Comments]]="Partial"),'Audit details'!$G$10+VLOOKUP(Tableau2[[#This Row],[Categorization]],'CAP follow up'!$K$12:$M$14,2,FALSE),"N/A")</f>
        <v>44095</v>
      </c>
      <c r="Q28" s="108"/>
      <c r="R28" s="108" t="s">
        <v>643</v>
      </c>
      <c r="S28" s="71"/>
    </row>
    <row r="29" spans="2:20" ht="51" x14ac:dyDescent="0.2">
      <c r="B29" s="70"/>
      <c r="C29" s="32" t="s">
        <v>477</v>
      </c>
      <c r="D29" s="30" t="s">
        <v>71</v>
      </c>
      <c r="E29" s="30" t="s">
        <v>77</v>
      </c>
      <c r="F29" s="29" t="s">
        <v>267</v>
      </c>
      <c r="G29" s="33" t="s">
        <v>619</v>
      </c>
      <c r="H29" s="31" t="s">
        <v>600</v>
      </c>
      <c r="I29" s="107" t="s">
        <v>635</v>
      </c>
      <c r="J29" s="118"/>
      <c r="K29" s="119"/>
      <c r="L29" s="119"/>
      <c r="M29" s="120"/>
      <c r="N29" s="107"/>
      <c r="O29" s="108"/>
      <c r="P29" s="97">
        <f>IF(OR(Tableau2[[#This Row],[Audit outcome
In case of "N/A", please state why in Comments]]="Not fulfilled",Tableau2[[#This Row],[Audit outcome
In case of "N/A", please state why in Comments]]="Partial"),'Audit details'!$G$10+VLOOKUP(Tableau2[[#This Row],[Categorization]],'CAP follow up'!$K$12:$M$14,2,FALSE),"N/A")</f>
        <v>44095</v>
      </c>
      <c r="Q29" s="108"/>
      <c r="R29" s="108" t="s">
        <v>643</v>
      </c>
      <c r="S29" s="71"/>
    </row>
    <row r="30" spans="2:20" ht="51" x14ac:dyDescent="0.2">
      <c r="B30" s="70"/>
      <c r="C30" s="32" t="s">
        <v>147</v>
      </c>
      <c r="D30" s="30" t="s">
        <v>71</v>
      </c>
      <c r="E30" s="30" t="s">
        <v>59</v>
      </c>
      <c r="F30" s="29" t="s">
        <v>268</v>
      </c>
      <c r="G30" s="33" t="s">
        <v>619</v>
      </c>
      <c r="H30" s="31" t="s">
        <v>600</v>
      </c>
      <c r="I30" s="107" t="s">
        <v>635</v>
      </c>
      <c r="J30" s="118"/>
      <c r="K30" s="119"/>
      <c r="L30" s="119"/>
      <c r="M30" s="120"/>
      <c r="N30" s="107"/>
      <c r="O30" s="108"/>
      <c r="P30" s="97">
        <f>IF(OR(Tableau2[[#This Row],[Audit outcome
In case of "N/A", please state why in Comments]]="Not fulfilled",Tableau2[[#This Row],[Audit outcome
In case of "N/A", please state why in Comments]]="Partial"),'Audit details'!$G$10+VLOOKUP(Tableau2[[#This Row],[Categorization]],'CAP follow up'!$K$12:$M$14,2,FALSE),"N/A")</f>
        <v>44095</v>
      </c>
      <c r="Q30" s="108"/>
      <c r="R30" s="108" t="s">
        <v>643</v>
      </c>
      <c r="S30" s="71"/>
    </row>
    <row r="31" spans="2:20" ht="34" x14ac:dyDescent="0.2">
      <c r="B31" s="70"/>
      <c r="C31" s="32" t="s">
        <v>148</v>
      </c>
      <c r="D31" s="30" t="s">
        <v>71</v>
      </c>
      <c r="E31" s="30" t="s">
        <v>59</v>
      </c>
      <c r="F31" s="29" t="s">
        <v>269</v>
      </c>
      <c r="G31" s="33" t="s">
        <v>619</v>
      </c>
      <c r="H31" s="31" t="s">
        <v>600</v>
      </c>
      <c r="I31" s="107" t="s">
        <v>635</v>
      </c>
      <c r="J31" s="118"/>
      <c r="K31" s="119"/>
      <c r="L31" s="119"/>
      <c r="M31" s="120"/>
      <c r="N31" s="107"/>
      <c r="O31" s="108"/>
      <c r="P31" s="97">
        <f>IF(OR(Tableau2[[#This Row],[Audit outcome
In case of "N/A", please state why in Comments]]="Not fulfilled",Tableau2[[#This Row],[Audit outcome
In case of "N/A", please state why in Comments]]="Partial"),'Audit details'!$G$10+VLOOKUP(Tableau2[[#This Row],[Categorization]],'CAP follow up'!$K$12:$M$14,2,FALSE),"N/A")</f>
        <v>44095</v>
      </c>
      <c r="Q31" s="108"/>
      <c r="R31" s="108" t="s">
        <v>643</v>
      </c>
      <c r="S31" s="71"/>
    </row>
    <row r="32" spans="2:20" ht="34" x14ac:dyDescent="0.2">
      <c r="B32" s="70"/>
      <c r="C32" s="32" t="s">
        <v>478</v>
      </c>
      <c r="D32" s="30" t="s">
        <v>71</v>
      </c>
      <c r="E32" s="30" t="s">
        <v>59</v>
      </c>
      <c r="F32" s="29" t="s">
        <v>270</v>
      </c>
      <c r="G32" s="33" t="s">
        <v>623</v>
      </c>
      <c r="H32" s="31" t="s">
        <v>600</v>
      </c>
      <c r="I32" s="107" t="s">
        <v>635</v>
      </c>
      <c r="J32" s="118"/>
      <c r="K32" s="119"/>
      <c r="L32" s="119"/>
      <c r="M32" s="120"/>
      <c r="N32" s="107"/>
      <c r="O32" s="108"/>
      <c r="P32" s="97">
        <f>IF(OR(Tableau2[[#This Row],[Audit outcome
In case of "N/A", please state why in Comments]]="Not fulfilled",Tableau2[[#This Row],[Audit outcome
In case of "N/A", please state why in Comments]]="Partial"),'Audit details'!$G$10+VLOOKUP(Tableau2[[#This Row],[Categorization]],'CAP follow up'!$K$12:$M$14,2,FALSE),"N/A")</f>
        <v>44095</v>
      </c>
      <c r="Q32" s="108"/>
      <c r="R32" s="108" t="s">
        <v>643</v>
      </c>
      <c r="S32" s="71"/>
    </row>
    <row r="33" spans="2:19" ht="34" x14ac:dyDescent="0.2">
      <c r="B33" s="70"/>
      <c r="C33" s="32" t="s">
        <v>479</v>
      </c>
      <c r="D33" s="30" t="s">
        <v>71</v>
      </c>
      <c r="E33" s="30" t="s">
        <v>59</v>
      </c>
      <c r="F33" s="29" t="s">
        <v>271</v>
      </c>
      <c r="G33" s="33" t="s">
        <v>619</v>
      </c>
      <c r="H33" s="31" t="s">
        <v>600</v>
      </c>
      <c r="I33" s="107" t="s">
        <v>635</v>
      </c>
      <c r="J33" s="118"/>
      <c r="K33" s="119"/>
      <c r="L33" s="119"/>
      <c r="M33" s="120"/>
      <c r="N33" s="107"/>
      <c r="O33" s="108"/>
      <c r="P33" s="97">
        <f>IF(OR(Tableau2[[#This Row],[Audit outcome
In case of "N/A", please state why in Comments]]="Not fulfilled",Tableau2[[#This Row],[Audit outcome
In case of "N/A", please state why in Comments]]="Partial"),'Audit details'!$G$10+VLOOKUP(Tableau2[[#This Row],[Categorization]],'CAP follow up'!$K$12:$M$14,2,FALSE),"N/A")</f>
        <v>44095</v>
      </c>
      <c r="Q33" s="108"/>
      <c r="R33" s="108" t="s">
        <v>643</v>
      </c>
      <c r="S33" s="71"/>
    </row>
    <row r="34" spans="2:19" ht="34" x14ac:dyDescent="0.2">
      <c r="B34" s="70"/>
      <c r="C34" s="32" t="s">
        <v>149</v>
      </c>
      <c r="D34" s="30" t="s">
        <v>71</v>
      </c>
      <c r="E34" s="30" t="s">
        <v>78</v>
      </c>
      <c r="F34" s="29" t="s">
        <v>272</v>
      </c>
      <c r="G34" s="33" t="s">
        <v>623</v>
      </c>
      <c r="H34" s="31" t="s">
        <v>600</v>
      </c>
      <c r="I34" s="107" t="s">
        <v>635</v>
      </c>
      <c r="J34" s="118"/>
      <c r="K34" s="119"/>
      <c r="L34" s="119"/>
      <c r="M34" s="120"/>
      <c r="N34" s="107"/>
      <c r="O34" s="108"/>
      <c r="P34" s="97">
        <f>IF(OR(Tableau2[[#This Row],[Audit outcome
In case of "N/A", please state why in Comments]]="Not fulfilled",Tableau2[[#This Row],[Audit outcome
In case of "N/A", please state why in Comments]]="Partial"),'Audit details'!$G$10+VLOOKUP(Tableau2[[#This Row],[Categorization]],'CAP follow up'!$K$12:$M$14,2,FALSE),"N/A")</f>
        <v>44095</v>
      </c>
      <c r="Q34" s="108"/>
      <c r="R34" s="108" t="s">
        <v>643</v>
      </c>
      <c r="S34" s="71"/>
    </row>
    <row r="35" spans="2:19" ht="34" x14ac:dyDescent="0.2">
      <c r="B35" s="70"/>
      <c r="C35" s="32" t="s">
        <v>150</v>
      </c>
      <c r="D35" s="30" t="s">
        <v>71</v>
      </c>
      <c r="E35" s="30" t="s">
        <v>78</v>
      </c>
      <c r="F35" s="29" t="s">
        <v>273</v>
      </c>
      <c r="G35" s="33" t="s">
        <v>619</v>
      </c>
      <c r="H35" s="31" t="s">
        <v>600</v>
      </c>
      <c r="I35" s="107" t="s">
        <v>635</v>
      </c>
      <c r="J35" s="118"/>
      <c r="K35" s="119"/>
      <c r="L35" s="119"/>
      <c r="M35" s="120"/>
      <c r="N35" s="107"/>
      <c r="O35" s="108"/>
      <c r="P35" s="97">
        <f>IF(OR(Tableau2[[#This Row],[Audit outcome
In case of "N/A", please state why in Comments]]="Not fulfilled",Tableau2[[#This Row],[Audit outcome
In case of "N/A", please state why in Comments]]="Partial"),'Audit details'!$G$10+VLOOKUP(Tableau2[[#This Row],[Categorization]],'CAP follow up'!$K$12:$M$14,2,FALSE),"N/A")</f>
        <v>44095</v>
      </c>
      <c r="Q35" s="108"/>
      <c r="R35" s="108" t="s">
        <v>643</v>
      </c>
      <c r="S35" s="71"/>
    </row>
    <row r="36" spans="2:19" ht="34" x14ac:dyDescent="0.2">
      <c r="B36" s="70"/>
      <c r="C36" s="32" t="s">
        <v>480</v>
      </c>
      <c r="D36" s="30" t="s">
        <v>71</v>
      </c>
      <c r="E36" s="30" t="s">
        <v>78</v>
      </c>
      <c r="F36" s="29" t="s">
        <v>274</v>
      </c>
      <c r="G36" s="33" t="s">
        <v>619</v>
      </c>
      <c r="H36" s="31" t="s">
        <v>600</v>
      </c>
      <c r="I36" s="107" t="s">
        <v>635</v>
      </c>
      <c r="J36" s="118"/>
      <c r="K36" s="119"/>
      <c r="L36" s="119"/>
      <c r="M36" s="120"/>
      <c r="N36" s="107"/>
      <c r="O36" s="108"/>
      <c r="P36" s="97">
        <f>IF(OR(Tableau2[[#This Row],[Audit outcome
In case of "N/A", please state why in Comments]]="Not fulfilled",Tableau2[[#This Row],[Audit outcome
In case of "N/A", please state why in Comments]]="Partial"),'Audit details'!$G$10+VLOOKUP(Tableau2[[#This Row],[Categorization]],'CAP follow up'!$K$12:$M$14,2,FALSE),"N/A")</f>
        <v>44095</v>
      </c>
      <c r="Q36" s="108"/>
      <c r="R36" s="108" t="s">
        <v>643</v>
      </c>
      <c r="S36" s="71"/>
    </row>
    <row r="37" spans="2:19" ht="34" x14ac:dyDescent="0.2">
      <c r="B37" s="70"/>
      <c r="C37" s="32" t="s">
        <v>481</v>
      </c>
      <c r="D37" s="30" t="s">
        <v>71</v>
      </c>
      <c r="E37" s="30" t="s">
        <v>78</v>
      </c>
      <c r="F37" s="29" t="s">
        <v>275</v>
      </c>
      <c r="G37" s="33" t="s">
        <v>622</v>
      </c>
      <c r="H37" s="31" t="s">
        <v>600</v>
      </c>
      <c r="I37" s="107" t="s">
        <v>635</v>
      </c>
      <c r="J37" s="118"/>
      <c r="K37" s="119"/>
      <c r="L37" s="119"/>
      <c r="M37" s="120"/>
      <c r="N37" s="107"/>
      <c r="O37" s="108"/>
      <c r="P37" s="97">
        <f>IF(OR(Tableau2[[#This Row],[Audit outcome
In case of "N/A", please state why in Comments]]="Not fulfilled",Tableau2[[#This Row],[Audit outcome
In case of "N/A", please state why in Comments]]="Partial"),'Audit details'!$G$10+VLOOKUP(Tableau2[[#This Row],[Categorization]],'CAP follow up'!$K$12:$M$14,2,FALSE),"N/A")</f>
        <v>44095</v>
      </c>
      <c r="Q37" s="108"/>
      <c r="R37" s="108" t="s">
        <v>643</v>
      </c>
      <c r="S37" s="71"/>
    </row>
    <row r="38" spans="2:19" ht="34" x14ac:dyDescent="0.2">
      <c r="B38" s="70"/>
      <c r="C38" s="32" t="s">
        <v>151</v>
      </c>
      <c r="D38" s="30" t="s">
        <v>71</v>
      </c>
      <c r="E38" s="30" t="s">
        <v>79</v>
      </c>
      <c r="F38" s="29" t="s">
        <v>276</v>
      </c>
      <c r="G38" s="33" t="s">
        <v>619</v>
      </c>
      <c r="H38" s="31" t="s">
        <v>600</v>
      </c>
      <c r="I38" s="107" t="s">
        <v>635</v>
      </c>
      <c r="J38" s="118"/>
      <c r="K38" s="119"/>
      <c r="L38" s="119"/>
      <c r="M38" s="120"/>
      <c r="N38" s="107"/>
      <c r="O38" s="108"/>
      <c r="P38" s="97">
        <f>IF(OR(Tableau2[[#This Row],[Audit outcome
In case of "N/A", please state why in Comments]]="Not fulfilled",Tableau2[[#This Row],[Audit outcome
In case of "N/A", please state why in Comments]]="Partial"),'Audit details'!$G$10+VLOOKUP(Tableau2[[#This Row],[Categorization]],'CAP follow up'!$K$12:$M$14,2,FALSE),"N/A")</f>
        <v>44095</v>
      </c>
      <c r="Q38" s="108"/>
      <c r="R38" s="108" t="s">
        <v>643</v>
      </c>
      <c r="S38" s="71"/>
    </row>
    <row r="39" spans="2:19" ht="34" x14ac:dyDescent="0.2">
      <c r="B39" s="70"/>
      <c r="C39" s="32" t="s">
        <v>152</v>
      </c>
      <c r="D39" s="30" t="s">
        <v>71</v>
      </c>
      <c r="E39" s="30" t="s">
        <v>79</v>
      </c>
      <c r="F39" s="29" t="s">
        <v>277</v>
      </c>
      <c r="G39" s="33" t="s">
        <v>620</v>
      </c>
      <c r="H39" s="31" t="s">
        <v>599</v>
      </c>
      <c r="I39" s="107" t="s">
        <v>635</v>
      </c>
      <c r="J39" s="118"/>
      <c r="K39" s="119"/>
      <c r="L39" s="119"/>
      <c r="M39" s="120"/>
      <c r="N39" s="107"/>
      <c r="O39" s="108"/>
      <c r="P39" s="97">
        <f>IF(OR(Tableau2[[#This Row],[Audit outcome
In case of "N/A", please state why in Comments]]="Not fulfilled",Tableau2[[#This Row],[Audit outcome
In case of "N/A", please state why in Comments]]="Partial"),'Audit details'!$G$10+VLOOKUP(Tableau2[[#This Row],[Categorization]],'CAP follow up'!$K$12:$M$14,2,FALSE),"N/A")</f>
        <v>44005</v>
      </c>
      <c r="Q39" s="108"/>
      <c r="R39" s="108" t="s">
        <v>643</v>
      </c>
      <c r="S39" s="71"/>
    </row>
    <row r="40" spans="2:19" ht="51" x14ac:dyDescent="0.2">
      <c r="B40" s="70"/>
      <c r="C40" s="32" t="s">
        <v>482</v>
      </c>
      <c r="D40" s="30" t="s">
        <v>71</v>
      </c>
      <c r="E40" s="30" t="s">
        <v>79</v>
      </c>
      <c r="F40" s="29" t="s">
        <v>278</v>
      </c>
      <c r="G40" s="33" t="s">
        <v>619</v>
      </c>
      <c r="H40" s="31" t="s">
        <v>599</v>
      </c>
      <c r="I40" s="107" t="s">
        <v>635</v>
      </c>
      <c r="J40" s="118"/>
      <c r="K40" s="119"/>
      <c r="L40" s="119"/>
      <c r="M40" s="120"/>
      <c r="N40" s="107"/>
      <c r="O40" s="108"/>
      <c r="P40" s="97">
        <f>IF(OR(Tableau2[[#This Row],[Audit outcome
In case of "N/A", please state why in Comments]]="Not fulfilled",Tableau2[[#This Row],[Audit outcome
In case of "N/A", please state why in Comments]]="Partial"),'Audit details'!$G$10+VLOOKUP(Tableau2[[#This Row],[Categorization]],'CAP follow up'!$K$12:$M$14,2,FALSE),"N/A")</f>
        <v>44005</v>
      </c>
      <c r="Q40" s="108"/>
      <c r="R40" s="108" t="s">
        <v>643</v>
      </c>
      <c r="S40" s="71"/>
    </row>
    <row r="41" spans="2:19" ht="34" x14ac:dyDescent="0.2">
      <c r="B41" s="70"/>
      <c r="C41" s="32" t="s">
        <v>483</v>
      </c>
      <c r="D41" s="30" t="s">
        <v>71</v>
      </c>
      <c r="E41" s="30" t="s">
        <v>79</v>
      </c>
      <c r="F41" s="29" t="s">
        <v>279</v>
      </c>
      <c r="G41" s="33" t="s">
        <v>622</v>
      </c>
      <c r="H41" s="31" t="s">
        <v>600</v>
      </c>
      <c r="I41" s="107" t="s">
        <v>635</v>
      </c>
      <c r="J41" s="118"/>
      <c r="K41" s="119"/>
      <c r="L41" s="119"/>
      <c r="M41" s="120"/>
      <c r="N41" s="107"/>
      <c r="O41" s="108"/>
      <c r="P41" s="97">
        <f>IF(OR(Tableau2[[#This Row],[Audit outcome
In case of "N/A", please state why in Comments]]="Not fulfilled",Tableau2[[#This Row],[Audit outcome
In case of "N/A", please state why in Comments]]="Partial"),'Audit details'!$G$10+VLOOKUP(Tableau2[[#This Row],[Categorization]],'CAP follow up'!$K$12:$M$14,2,FALSE),"N/A")</f>
        <v>44095</v>
      </c>
      <c r="Q41" s="108"/>
      <c r="R41" s="108" t="s">
        <v>643</v>
      </c>
      <c r="S41" s="71"/>
    </row>
    <row r="42" spans="2:19" ht="34" x14ac:dyDescent="0.2">
      <c r="B42" s="70"/>
      <c r="C42" s="32" t="s">
        <v>484</v>
      </c>
      <c r="D42" s="30" t="s">
        <v>71</v>
      </c>
      <c r="E42" s="30" t="s">
        <v>79</v>
      </c>
      <c r="F42" s="29" t="s">
        <v>280</v>
      </c>
      <c r="G42" s="33" t="s">
        <v>619</v>
      </c>
      <c r="H42" s="31" t="s">
        <v>600</v>
      </c>
      <c r="I42" s="107" t="s">
        <v>635</v>
      </c>
      <c r="J42" s="118"/>
      <c r="K42" s="119"/>
      <c r="L42" s="119"/>
      <c r="M42" s="120"/>
      <c r="N42" s="107"/>
      <c r="O42" s="108"/>
      <c r="P42" s="97">
        <f>IF(OR(Tableau2[[#This Row],[Audit outcome
In case of "N/A", please state why in Comments]]="Not fulfilled",Tableau2[[#This Row],[Audit outcome
In case of "N/A", please state why in Comments]]="Partial"),'Audit details'!$G$10+VLOOKUP(Tableau2[[#This Row],[Categorization]],'CAP follow up'!$K$12:$M$14,2,FALSE),"N/A")</f>
        <v>44095</v>
      </c>
      <c r="Q42" s="108"/>
      <c r="R42" s="108" t="s">
        <v>643</v>
      </c>
      <c r="S42" s="71"/>
    </row>
    <row r="43" spans="2:19" ht="51" x14ac:dyDescent="0.2">
      <c r="B43" s="70"/>
      <c r="C43" s="32" t="s">
        <v>153</v>
      </c>
      <c r="D43" s="30" t="s">
        <v>71</v>
      </c>
      <c r="E43" s="30" t="s">
        <v>80</v>
      </c>
      <c r="F43" s="29" t="s">
        <v>281</v>
      </c>
      <c r="G43" s="33" t="s">
        <v>619</v>
      </c>
      <c r="H43" s="31" t="s">
        <v>599</v>
      </c>
      <c r="I43" s="107" t="s">
        <v>635</v>
      </c>
      <c r="J43" s="118"/>
      <c r="K43" s="119"/>
      <c r="L43" s="119"/>
      <c r="M43" s="120"/>
      <c r="N43" s="107"/>
      <c r="O43" s="108"/>
      <c r="P43" s="97">
        <f>IF(OR(Tableau2[[#This Row],[Audit outcome
In case of "N/A", please state why in Comments]]="Not fulfilled",Tableau2[[#This Row],[Audit outcome
In case of "N/A", please state why in Comments]]="Partial"),'Audit details'!$G$10+VLOOKUP(Tableau2[[#This Row],[Categorization]],'CAP follow up'!$K$12:$M$14,2,FALSE),"N/A")</f>
        <v>44005</v>
      </c>
      <c r="Q43" s="108"/>
      <c r="R43" s="108" t="s">
        <v>643</v>
      </c>
      <c r="S43" s="71"/>
    </row>
    <row r="44" spans="2:19" ht="34" x14ac:dyDescent="0.2">
      <c r="B44" s="70"/>
      <c r="C44" s="32" t="s">
        <v>154</v>
      </c>
      <c r="D44" s="30" t="s">
        <v>71</v>
      </c>
      <c r="E44" s="30" t="s">
        <v>80</v>
      </c>
      <c r="F44" s="29" t="s">
        <v>282</v>
      </c>
      <c r="G44" s="33" t="s">
        <v>620</v>
      </c>
      <c r="H44" s="31" t="s">
        <v>599</v>
      </c>
      <c r="I44" s="107" t="s">
        <v>635</v>
      </c>
      <c r="J44" s="118"/>
      <c r="K44" s="119"/>
      <c r="L44" s="119"/>
      <c r="M44" s="120"/>
      <c r="N44" s="107"/>
      <c r="O44" s="108"/>
      <c r="P44" s="97">
        <f>IF(OR(Tableau2[[#This Row],[Audit outcome
In case of "N/A", please state why in Comments]]="Not fulfilled",Tableau2[[#This Row],[Audit outcome
In case of "N/A", please state why in Comments]]="Partial"),'Audit details'!$G$10+VLOOKUP(Tableau2[[#This Row],[Categorization]],'CAP follow up'!$K$12:$M$14,2,FALSE),"N/A")</f>
        <v>44005</v>
      </c>
      <c r="Q44" s="108"/>
      <c r="R44" s="108" t="s">
        <v>643</v>
      </c>
      <c r="S44" s="71"/>
    </row>
    <row r="45" spans="2:19" ht="51" x14ac:dyDescent="0.2">
      <c r="B45" s="70"/>
      <c r="C45" s="32" t="s">
        <v>485</v>
      </c>
      <c r="D45" s="30" t="s">
        <v>71</v>
      </c>
      <c r="E45" s="30" t="s">
        <v>80</v>
      </c>
      <c r="F45" s="29" t="s">
        <v>283</v>
      </c>
      <c r="G45" s="33" t="s">
        <v>623</v>
      </c>
      <c r="H45" s="31" t="s">
        <v>599</v>
      </c>
      <c r="I45" s="107" t="s">
        <v>635</v>
      </c>
      <c r="J45" s="118"/>
      <c r="K45" s="119"/>
      <c r="L45" s="119"/>
      <c r="M45" s="120"/>
      <c r="N45" s="107"/>
      <c r="O45" s="108"/>
      <c r="P45" s="97">
        <f>IF(OR(Tableau2[[#This Row],[Audit outcome
In case of "N/A", please state why in Comments]]="Not fulfilled",Tableau2[[#This Row],[Audit outcome
In case of "N/A", please state why in Comments]]="Partial"),'Audit details'!$G$10+VLOOKUP(Tableau2[[#This Row],[Categorization]],'CAP follow up'!$K$12:$M$14,2,FALSE),"N/A")</f>
        <v>44005</v>
      </c>
      <c r="Q45" s="108"/>
      <c r="R45" s="108" t="s">
        <v>643</v>
      </c>
      <c r="S45" s="71"/>
    </row>
    <row r="46" spans="2:19" ht="23" x14ac:dyDescent="0.2">
      <c r="B46" s="70"/>
      <c r="C46" s="32" t="s">
        <v>486</v>
      </c>
      <c r="D46" s="30" t="s">
        <v>71</v>
      </c>
      <c r="E46" s="30" t="s">
        <v>80</v>
      </c>
      <c r="F46" s="29" t="s">
        <v>284</v>
      </c>
      <c r="G46" s="33" t="s">
        <v>623</v>
      </c>
      <c r="H46" s="31" t="s">
        <v>599</v>
      </c>
      <c r="I46" s="107" t="s">
        <v>635</v>
      </c>
      <c r="J46" s="118"/>
      <c r="K46" s="119"/>
      <c r="L46" s="119"/>
      <c r="M46" s="120"/>
      <c r="N46" s="107"/>
      <c r="O46" s="108"/>
      <c r="P46" s="97">
        <f>IF(OR(Tableau2[[#This Row],[Audit outcome
In case of "N/A", please state why in Comments]]="Not fulfilled",Tableau2[[#This Row],[Audit outcome
In case of "N/A", please state why in Comments]]="Partial"),'Audit details'!$G$10+VLOOKUP(Tableau2[[#This Row],[Categorization]],'CAP follow up'!$K$12:$M$14,2,FALSE),"N/A")</f>
        <v>44005</v>
      </c>
      <c r="Q46" s="108"/>
      <c r="R46" s="108" t="s">
        <v>643</v>
      </c>
      <c r="S46" s="71"/>
    </row>
    <row r="47" spans="2:19" ht="68" x14ac:dyDescent="0.2">
      <c r="B47" s="70"/>
      <c r="C47" s="32" t="s">
        <v>487</v>
      </c>
      <c r="D47" s="30" t="s">
        <v>71</v>
      </c>
      <c r="E47" s="30" t="s">
        <v>80</v>
      </c>
      <c r="F47" s="29" t="s">
        <v>285</v>
      </c>
      <c r="G47" s="33" t="s">
        <v>624</v>
      </c>
      <c r="H47" s="31" t="s">
        <v>599</v>
      </c>
      <c r="I47" s="107" t="s">
        <v>635</v>
      </c>
      <c r="J47" s="118"/>
      <c r="K47" s="119"/>
      <c r="L47" s="119"/>
      <c r="M47" s="120"/>
      <c r="N47" s="107"/>
      <c r="O47" s="108"/>
      <c r="P47" s="97">
        <f>IF(OR(Tableau2[[#This Row],[Audit outcome
In case of "N/A", please state why in Comments]]="Not fulfilled",Tableau2[[#This Row],[Audit outcome
In case of "N/A", please state why in Comments]]="Partial"),'Audit details'!$G$10+VLOOKUP(Tableau2[[#This Row],[Categorization]],'CAP follow up'!$K$12:$M$14,2,FALSE),"N/A")</f>
        <v>44005</v>
      </c>
      <c r="Q47" s="108"/>
      <c r="R47" s="108" t="s">
        <v>643</v>
      </c>
      <c r="S47" s="71"/>
    </row>
    <row r="48" spans="2:19" ht="34" x14ac:dyDescent="0.2">
      <c r="B48" s="70"/>
      <c r="C48" s="32" t="s">
        <v>488</v>
      </c>
      <c r="D48" s="30" t="s">
        <v>71</v>
      </c>
      <c r="E48" s="30" t="s">
        <v>80</v>
      </c>
      <c r="F48" s="29" t="s">
        <v>286</v>
      </c>
      <c r="G48" s="33" t="s">
        <v>619</v>
      </c>
      <c r="H48" s="31" t="s">
        <v>600</v>
      </c>
      <c r="I48" s="107" t="s">
        <v>635</v>
      </c>
      <c r="J48" s="118"/>
      <c r="K48" s="119"/>
      <c r="L48" s="119"/>
      <c r="M48" s="120"/>
      <c r="N48" s="107"/>
      <c r="O48" s="108"/>
      <c r="P48" s="97">
        <f>IF(OR(Tableau2[[#This Row],[Audit outcome
In case of "N/A", please state why in Comments]]="Not fulfilled",Tableau2[[#This Row],[Audit outcome
In case of "N/A", please state why in Comments]]="Partial"),'Audit details'!$G$10+VLOOKUP(Tableau2[[#This Row],[Categorization]],'CAP follow up'!$K$12:$M$14,2,FALSE),"N/A")</f>
        <v>44095</v>
      </c>
      <c r="Q48" s="108"/>
      <c r="R48" s="108" t="s">
        <v>643</v>
      </c>
      <c r="S48" s="71"/>
    </row>
    <row r="49" spans="2:19" ht="34" x14ac:dyDescent="0.2">
      <c r="B49" s="70"/>
      <c r="C49" s="32" t="s">
        <v>155</v>
      </c>
      <c r="D49" s="30" t="s">
        <v>71</v>
      </c>
      <c r="E49" s="30" t="s">
        <v>81</v>
      </c>
      <c r="F49" s="29" t="s">
        <v>287</v>
      </c>
      <c r="G49" s="33" t="s">
        <v>622</v>
      </c>
      <c r="H49" s="31" t="s">
        <v>600</v>
      </c>
      <c r="I49" s="107" t="s">
        <v>635</v>
      </c>
      <c r="J49" s="118"/>
      <c r="K49" s="119"/>
      <c r="L49" s="119"/>
      <c r="M49" s="120"/>
      <c r="N49" s="107"/>
      <c r="O49" s="108"/>
      <c r="P49" s="97">
        <f>IF(OR(Tableau2[[#This Row],[Audit outcome
In case of "N/A", please state why in Comments]]="Not fulfilled",Tableau2[[#This Row],[Audit outcome
In case of "N/A", please state why in Comments]]="Partial"),'Audit details'!$G$10+VLOOKUP(Tableau2[[#This Row],[Categorization]],'CAP follow up'!$K$12:$M$14,2,FALSE),"N/A")</f>
        <v>44095</v>
      </c>
      <c r="Q49" s="108"/>
      <c r="R49" s="108" t="s">
        <v>643</v>
      </c>
      <c r="S49" s="71"/>
    </row>
    <row r="50" spans="2:19" ht="34" x14ac:dyDescent="0.2">
      <c r="B50" s="70"/>
      <c r="C50" s="32" t="s">
        <v>156</v>
      </c>
      <c r="D50" s="30" t="s">
        <v>71</v>
      </c>
      <c r="E50" s="30" t="s">
        <v>81</v>
      </c>
      <c r="F50" s="29" t="s">
        <v>288</v>
      </c>
      <c r="G50" s="33" t="s">
        <v>623</v>
      </c>
      <c r="H50" s="31" t="s">
        <v>600</v>
      </c>
      <c r="I50" s="107" t="s">
        <v>635</v>
      </c>
      <c r="J50" s="118"/>
      <c r="K50" s="119"/>
      <c r="L50" s="119"/>
      <c r="M50" s="120"/>
      <c r="N50" s="107"/>
      <c r="O50" s="108"/>
      <c r="P50" s="97">
        <f>IF(OR(Tableau2[[#This Row],[Audit outcome
In case of "N/A", please state why in Comments]]="Not fulfilled",Tableau2[[#This Row],[Audit outcome
In case of "N/A", please state why in Comments]]="Partial"),'Audit details'!$G$10+VLOOKUP(Tableau2[[#This Row],[Categorization]],'CAP follow up'!$K$12:$M$14,2,FALSE),"N/A")</f>
        <v>44095</v>
      </c>
      <c r="Q50" s="108"/>
      <c r="R50" s="108" t="s">
        <v>643</v>
      </c>
      <c r="S50" s="71"/>
    </row>
    <row r="51" spans="2:19" ht="51" x14ac:dyDescent="0.2">
      <c r="B51" s="70"/>
      <c r="C51" s="32" t="s">
        <v>157</v>
      </c>
      <c r="D51" s="30" t="s">
        <v>71</v>
      </c>
      <c r="E51" s="30" t="s">
        <v>82</v>
      </c>
      <c r="F51" s="29" t="s">
        <v>289</v>
      </c>
      <c r="G51" s="33" t="s">
        <v>619</v>
      </c>
      <c r="H51" s="31" t="s">
        <v>599</v>
      </c>
      <c r="I51" s="107" t="s">
        <v>635</v>
      </c>
      <c r="J51" s="118"/>
      <c r="K51" s="119"/>
      <c r="L51" s="119"/>
      <c r="M51" s="120"/>
      <c r="N51" s="107"/>
      <c r="O51" s="108"/>
      <c r="P51" s="97">
        <f>IF(OR(Tableau2[[#This Row],[Audit outcome
In case of "N/A", please state why in Comments]]="Not fulfilled",Tableau2[[#This Row],[Audit outcome
In case of "N/A", please state why in Comments]]="Partial"),'Audit details'!$G$10+VLOOKUP(Tableau2[[#This Row],[Categorization]],'CAP follow up'!$K$12:$M$14,2,FALSE),"N/A")</f>
        <v>44005</v>
      </c>
      <c r="Q51" s="108"/>
      <c r="R51" s="108" t="s">
        <v>643</v>
      </c>
      <c r="S51" s="71"/>
    </row>
    <row r="52" spans="2:19" ht="34" x14ac:dyDescent="0.2">
      <c r="B52" s="70"/>
      <c r="C52" s="32" t="s">
        <v>158</v>
      </c>
      <c r="D52" s="30" t="s">
        <v>71</v>
      </c>
      <c r="E52" s="30" t="s">
        <v>82</v>
      </c>
      <c r="F52" s="29" t="s">
        <v>290</v>
      </c>
      <c r="G52" s="33" t="s">
        <v>620</v>
      </c>
      <c r="H52" s="31" t="s">
        <v>599</v>
      </c>
      <c r="I52" s="107" t="s">
        <v>635</v>
      </c>
      <c r="J52" s="118"/>
      <c r="K52" s="119"/>
      <c r="L52" s="119"/>
      <c r="M52" s="120"/>
      <c r="N52" s="107"/>
      <c r="O52" s="108"/>
      <c r="P52" s="97">
        <f>IF(OR(Tableau2[[#This Row],[Audit outcome
In case of "N/A", please state why in Comments]]="Not fulfilled",Tableau2[[#This Row],[Audit outcome
In case of "N/A", please state why in Comments]]="Partial"),'Audit details'!$G$10+VLOOKUP(Tableau2[[#This Row],[Categorization]],'CAP follow up'!$K$12:$M$14,2,FALSE),"N/A")</f>
        <v>44005</v>
      </c>
      <c r="Q52" s="108"/>
      <c r="R52" s="108" t="s">
        <v>643</v>
      </c>
      <c r="S52" s="71"/>
    </row>
    <row r="53" spans="2:19" ht="51" x14ac:dyDescent="0.2">
      <c r="B53" s="70"/>
      <c r="C53" s="32" t="s">
        <v>489</v>
      </c>
      <c r="D53" s="30" t="s">
        <v>71</v>
      </c>
      <c r="E53" s="30" t="s">
        <v>82</v>
      </c>
      <c r="F53" s="29" t="s">
        <v>291</v>
      </c>
      <c r="G53" s="33" t="s">
        <v>619</v>
      </c>
      <c r="H53" s="31" t="s">
        <v>599</v>
      </c>
      <c r="I53" s="107" t="s">
        <v>635</v>
      </c>
      <c r="J53" s="118"/>
      <c r="K53" s="119"/>
      <c r="L53" s="119"/>
      <c r="M53" s="120"/>
      <c r="N53" s="107"/>
      <c r="O53" s="108"/>
      <c r="P53" s="97">
        <f>IF(OR(Tableau2[[#This Row],[Audit outcome
In case of "N/A", please state why in Comments]]="Not fulfilled",Tableau2[[#This Row],[Audit outcome
In case of "N/A", please state why in Comments]]="Partial"),'Audit details'!$G$10+VLOOKUP(Tableau2[[#This Row],[Categorization]],'CAP follow up'!$K$12:$M$14,2,FALSE),"N/A")</f>
        <v>44005</v>
      </c>
      <c r="Q53" s="108"/>
      <c r="R53" s="108" t="s">
        <v>643</v>
      </c>
      <c r="S53" s="71"/>
    </row>
    <row r="54" spans="2:19" ht="34" x14ac:dyDescent="0.2">
      <c r="B54" s="70"/>
      <c r="C54" s="32" t="s">
        <v>490</v>
      </c>
      <c r="D54" s="30" t="s">
        <v>71</v>
      </c>
      <c r="E54" s="30" t="s">
        <v>82</v>
      </c>
      <c r="F54" s="29" t="s">
        <v>292</v>
      </c>
      <c r="G54" s="33" t="s">
        <v>622</v>
      </c>
      <c r="H54" s="31" t="s">
        <v>599</v>
      </c>
      <c r="I54" s="107" t="s">
        <v>635</v>
      </c>
      <c r="J54" s="118"/>
      <c r="K54" s="119"/>
      <c r="L54" s="119"/>
      <c r="M54" s="120"/>
      <c r="N54" s="107"/>
      <c r="O54" s="108"/>
      <c r="P54" s="97">
        <f>IF(OR(Tableau2[[#This Row],[Audit outcome
In case of "N/A", please state why in Comments]]="Not fulfilled",Tableau2[[#This Row],[Audit outcome
In case of "N/A", please state why in Comments]]="Partial"),'Audit details'!$G$10+VLOOKUP(Tableau2[[#This Row],[Categorization]],'CAP follow up'!$K$12:$M$14,2,FALSE),"N/A")</f>
        <v>44005</v>
      </c>
      <c r="Q54" s="108"/>
      <c r="R54" s="108" t="s">
        <v>643</v>
      </c>
      <c r="S54" s="71"/>
    </row>
    <row r="55" spans="2:19" ht="34" x14ac:dyDescent="0.2">
      <c r="B55" s="70"/>
      <c r="C55" s="32" t="s">
        <v>491</v>
      </c>
      <c r="D55" s="30" t="s">
        <v>71</v>
      </c>
      <c r="E55" s="30" t="s">
        <v>82</v>
      </c>
      <c r="F55" s="29" t="s">
        <v>293</v>
      </c>
      <c r="G55" s="33" t="s">
        <v>619</v>
      </c>
      <c r="H55" s="31" t="s">
        <v>599</v>
      </c>
      <c r="I55" s="107" t="s">
        <v>635</v>
      </c>
      <c r="J55" s="118"/>
      <c r="K55" s="119"/>
      <c r="L55" s="119"/>
      <c r="M55" s="120"/>
      <c r="N55" s="107"/>
      <c r="O55" s="108"/>
      <c r="P55" s="97">
        <f>IF(OR(Tableau2[[#This Row],[Audit outcome
In case of "N/A", please state why in Comments]]="Not fulfilled",Tableau2[[#This Row],[Audit outcome
In case of "N/A", please state why in Comments]]="Partial"),'Audit details'!$G$10+VLOOKUP(Tableau2[[#This Row],[Categorization]],'CAP follow up'!$K$12:$M$14,2,FALSE),"N/A")</f>
        <v>44005</v>
      </c>
      <c r="Q55" s="108"/>
      <c r="R55" s="108" t="s">
        <v>643</v>
      </c>
      <c r="S55" s="71"/>
    </row>
    <row r="56" spans="2:19" ht="51" x14ac:dyDescent="0.2">
      <c r="B56" s="70"/>
      <c r="C56" s="32" t="s">
        <v>492</v>
      </c>
      <c r="D56" s="30" t="s">
        <v>71</v>
      </c>
      <c r="E56" s="30" t="s">
        <v>82</v>
      </c>
      <c r="F56" s="29" t="s">
        <v>294</v>
      </c>
      <c r="G56" s="33" t="s">
        <v>623</v>
      </c>
      <c r="H56" s="31" t="s">
        <v>599</v>
      </c>
      <c r="I56" s="107" t="s">
        <v>635</v>
      </c>
      <c r="J56" s="118"/>
      <c r="K56" s="119"/>
      <c r="L56" s="119"/>
      <c r="M56" s="120"/>
      <c r="N56" s="107"/>
      <c r="O56" s="108"/>
      <c r="P56" s="97">
        <f>IF(OR(Tableau2[[#This Row],[Audit outcome
In case of "N/A", please state why in Comments]]="Not fulfilled",Tableau2[[#This Row],[Audit outcome
In case of "N/A", please state why in Comments]]="Partial"),'Audit details'!$G$10+VLOOKUP(Tableau2[[#This Row],[Categorization]],'CAP follow up'!$K$12:$M$14,2,FALSE),"N/A")</f>
        <v>44005</v>
      </c>
      <c r="Q56" s="108"/>
      <c r="R56" s="108" t="s">
        <v>643</v>
      </c>
      <c r="S56" s="71"/>
    </row>
    <row r="57" spans="2:19" ht="51" x14ac:dyDescent="0.2">
      <c r="B57" s="70"/>
      <c r="C57" s="32" t="s">
        <v>493</v>
      </c>
      <c r="D57" s="30" t="s">
        <v>71</v>
      </c>
      <c r="E57" s="30" t="s">
        <v>82</v>
      </c>
      <c r="F57" s="29" t="s">
        <v>295</v>
      </c>
      <c r="G57" s="33" t="s">
        <v>623</v>
      </c>
      <c r="H57" s="31" t="s">
        <v>599</v>
      </c>
      <c r="I57" s="107" t="s">
        <v>635</v>
      </c>
      <c r="J57" s="118"/>
      <c r="K57" s="119"/>
      <c r="L57" s="119"/>
      <c r="M57" s="120"/>
      <c r="N57" s="107"/>
      <c r="O57" s="108"/>
      <c r="P57" s="97">
        <f>IF(OR(Tableau2[[#This Row],[Audit outcome
In case of "N/A", please state why in Comments]]="Not fulfilled",Tableau2[[#This Row],[Audit outcome
In case of "N/A", please state why in Comments]]="Partial"),'Audit details'!$G$10+VLOOKUP(Tableau2[[#This Row],[Categorization]],'CAP follow up'!$K$12:$M$14,2,FALSE),"N/A")</f>
        <v>44005</v>
      </c>
      <c r="Q57" s="108"/>
      <c r="R57" s="108" t="s">
        <v>643</v>
      </c>
      <c r="S57" s="71"/>
    </row>
    <row r="58" spans="2:19" ht="34" x14ac:dyDescent="0.2">
      <c r="B58" s="70"/>
      <c r="C58" s="32" t="s">
        <v>494</v>
      </c>
      <c r="D58" s="30" t="s">
        <v>71</v>
      </c>
      <c r="E58" s="30" t="s">
        <v>82</v>
      </c>
      <c r="F58" s="29" t="s">
        <v>296</v>
      </c>
      <c r="G58" s="33" t="s">
        <v>624</v>
      </c>
      <c r="H58" s="31" t="s">
        <v>600</v>
      </c>
      <c r="I58" s="107" t="s">
        <v>635</v>
      </c>
      <c r="J58" s="118"/>
      <c r="K58" s="119"/>
      <c r="L58" s="119"/>
      <c r="M58" s="120"/>
      <c r="N58" s="107"/>
      <c r="O58" s="108"/>
      <c r="P58" s="97">
        <f>IF(OR(Tableau2[[#This Row],[Audit outcome
In case of "N/A", please state why in Comments]]="Not fulfilled",Tableau2[[#This Row],[Audit outcome
In case of "N/A", please state why in Comments]]="Partial"),'Audit details'!$G$10+VLOOKUP(Tableau2[[#This Row],[Categorization]],'CAP follow up'!$K$12:$M$14,2,FALSE),"N/A")</f>
        <v>44095</v>
      </c>
      <c r="Q58" s="108"/>
      <c r="R58" s="108" t="s">
        <v>643</v>
      </c>
      <c r="S58" s="71"/>
    </row>
    <row r="59" spans="2:19" ht="34" x14ac:dyDescent="0.2">
      <c r="B59" s="70"/>
      <c r="C59" s="32" t="s">
        <v>495</v>
      </c>
      <c r="D59" s="30" t="s">
        <v>71</v>
      </c>
      <c r="E59" s="30" t="s">
        <v>82</v>
      </c>
      <c r="F59" s="29" t="s">
        <v>297</v>
      </c>
      <c r="G59" s="33" t="s">
        <v>623</v>
      </c>
      <c r="H59" s="31" t="s">
        <v>600</v>
      </c>
      <c r="I59" s="107" t="s">
        <v>635</v>
      </c>
      <c r="J59" s="118"/>
      <c r="K59" s="119"/>
      <c r="L59" s="119"/>
      <c r="M59" s="120"/>
      <c r="N59" s="107"/>
      <c r="O59" s="108"/>
      <c r="P59" s="97">
        <f>IF(OR(Tableau2[[#This Row],[Audit outcome
In case of "N/A", please state why in Comments]]="Not fulfilled",Tableau2[[#This Row],[Audit outcome
In case of "N/A", please state why in Comments]]="Partial"),'Audit details'!$G$10+VLOOKUP(Tableau2[[#This Row],[Categorization]],'CAP follow up'!$K$12:$M$14,2,FALSE),"N/A")</f>
        <v>44095</v>
      </c>
      <c r="Q59" s="108"/>
      <c r="R59" s="108" t="s">
        <v>643</v>
      </c>
      <c r="S59" s="71"/>
    </row>
    <row r="60" spans="2:19" ht="34" x14ac:dyDescent="0.2">
      <c r="B60" s="70"/>
      <c r="C60" s="32" t="s">
        <v>496</v>
      </c>
      <c r="D60" s="30" t="s">
        <v>71</v>
      </c>
      <c r="E60" s="30" t="s">
        <v>82</v>
      </c>
      <c r="F60" s="29" t="s">
        <v>298</v>
      </c>
      <c r="G60" s="33" t="s">
        <v>619</v>
      </c>
      <c r="H60" s="31" t="s">
        <v>600</v>
      </c>
      <c r="I60" s="107" t="s">
        <v>635</v>
      </c>
      <c r="J60" s="118"/>
      <c r="K60" s="119"/>
      <c r="L60" s="119"/>
      <c r="M60" s="120"/>
      <c r="N60" s="107"/>
      <c r="O60" s="108"/>
      <c r="P60" s="97">
        <f>IF(OR(Tableau2[[#This Row],[Audit outcome
In case of "N/A", please state why in Comments]]="Not fulfilled",Tableau2[[#This Row],[Audit outcome
In case of "N/A", please state why in Comments]]="Partial"),'Audit details'!$G$10+VLOOKUP(Tableau2[[#This Row],[Categorization]],'CAP follow up'!$K$12:$M$14,2,FALSE),"N/A")</f>
        <v>44095</v>
      </c>
      <c r="Q60" s="108"/>
      <c r="R60" s="108" t="s">
        <v>643</v>
      </c>
      <c r="S60" s="71"/>
    </row>
    <row r="61" spans="2:19" ht="51" x14ac:dyDescent="0.2">
      <c r="B61" s="70"/>
      <c r="C61" s="32" t="s">
        <v>159</v>
      </c>
      <c r="D61" s="30" t="s">
        <v>71</v>
      </c>
      <c r="E61" s="30" t="s">
        <v>83</v>
      </c>
      <c r="F61" s="29" t="s">
        <v>299</v>
      </c>
      <c r="G61" s="33" t="s">
        <v>623</v>
      </c>
      <c r="H61" s="31" t="s">
        <v>602</v>
      </c>
      <c r="I61" s="107" t="s">
        <v>635</v>
      </c>
      <c r="J61" s="118"/>
      <c r="K61" s="119"/>
      <c r="L61" s="119"/>
      <c r="M61" s="120"/>
      <c r="N61" s="107"/>
      <c r="O61" s="108"/>
      <c r="P61" s="97">
        <f>IF(OR(Tableau2[[#This Row],[Audit outcome
In case of "N/A", please state why in Comments]]="Not fulfilled",Tableau2[[#This Row],[Audit outcome
In case of "N/A", please state why in Comments]]="Partial"),'Audit details'!$G$10+VLOOKUP(Tableau2[[#This Row],[Categorization]],'CAP follow up'!$K$12:$M$14,2,FALSE),"N/A")</f>
        <v>43960</v>
      </c>
      <c r="Q61" s="108"/>
      <c r="R61" s="108" t="s">
        <v>643</v>
      </c>
      <c r="S61" s="71"/>
    </row>
    <row r="62" spans="2:19" ht="34" x14ac:dyDescent="0.2">
      <c r="B62" s="70"/>
      <c r="C62" s="32" t="s">
        <v>160</v>
      </c>
      <c r="D62" s="30" t="s">
        <v>71</v>
      </c>
      <c r="E62" s="30" t="s">
        <v>83</v>
      </c>
      <c r="F62" s="29" t="s">
        <v>300</v>
      </c>
      <c r="G62" s="33" t="s">
        <v>623</v>
      </c>
      <c r="H62" s="31" t="s">
        <v>599</v>
      </c>
      <c r="I62" s="107" t="s">
        <v>635</v>
      </c>
      <c r="J62" s="118"/>
      <c r="K62" s="119"/>
      <c r="L62" s="119"/>
      <c r="M62" s="120"/>
      <c r="N62" s="107"/>
      <c r="O62" s="108"/>
      <c r="P62" s="97">
        <f>IF(OR(Tableau2[[#This Row],[Audit outcome
In case of "N/A", please state why in Comments]]="Not fulfilled",Tableau2[[#This Row],[Audit outcome
In case of "N/A", please state why in Comments]]="Partial"),'Audit details'!$G$10+VLOOKUP(Tableau2[[#This Row],[Categorization]],'CAP follow up'!$K$12:$M$14,2,FALSE),"N/A")</f>
        <v>44005</v>
      </c>
      <c r="Q62" s="108"/>
      <c r="R62" s="108" t="s">
        <v>643</v>
      </c>
      <c r="S62" s="71"/>
    </row>
    <row r="63" spans="2:19" ht="34" x14ac:dyDescent="0.2">
      <c r="B63" s="70"/>
      <c r="C63" s="32" t="s">
        <v>497</v>
      </c>
      <c r="D63" s="30" t="s">
        <v>71</v>
      </c>
      <c r="E63" s="30" t="s">
        <v>83</v>
      </c>
      <c r="F63" s="29" t="s">
        <v>301</v>
      </c>
      <c r="G63" s="33" t="s">
        <v>623</v>
      </c>
      <c r="H63" s="31" t="s">
        <v>599</v>
      </c>
      <c r="I63" s="107" t="s">
        <v>635</v>
      </c>
      <c r="J63" s="118"/>
      <c r="K63" s="119"/>
      <c r="L63" s="119"/>
      <c r="M63" s="120"/>
      <c r="N63" s="107"/>
      <c r="O63" s="108"/>
      <c r="P63" s="97">
        <f>IF(OR(Tableau2[[#This Row],[Audit outcome
In case of "N/A", please state why in Comments]]="Not fulfilled",Tableau2[[#This Row],[Audit outcome
In case of "N/A", please state why in Comments]]="Partial"),'Audit details'!$G$10+VLOOKUP(Tableau2[[#This Row],[Categorization]],'CAP follow up'!$K$12:$M$14,2,FALSE),"N/A")</f>
        <v>44005</v>
      </c>
      <c r="Q63" s="108"/>
      <c r="R63" s="108" t="s">
        <v>643</v>
      </c>
      <c r="S63" s="71"/>
    </row>
    <row r="64" spans="2:19" ht="34" x14ac:dyDescent="0.2">
      <c r="B64" s="70"/>
      <c r="C64" s="32" t="s">
        <v>498</v>
      </c>
      <c r="D64" s="30" t="s">
        <v>71</v>
      </c>
      <c r="E64" s="30" t="s">
        <v>83</v>
      </c>
      <c r="F64" s="29" t="s">
        <v>302</v>
      </c>
      <c r="G64" s="33" t="s">
        <v>622</v>
      </c>
      <c r="H64" s="31" t="s">
        <v>600</v>
      </c>
      <c r="I64" s="107" t="s">
        <v>635</v>
      </c>
      <c r="J64" s="118"/>
      <c r="K64" s="119"/>
      <c r="L64" s="119"/>
      <c r="M64" s="120"/>
      <c r="N64" s="107"/>
      <c r="O64" s="108"/>
      <c r="P64" s="97">
        <f>IF(OR(Tableau2[[#This Row],[Audit outcome
In case of "N/A", please state why in Comments]]="Not fulfilled",Tableau2[[#This Row],[Audit outcome
In case of "N/A", please state why in Comments]]="Partial"),'Audit details'!$G$10+VLOOKUP(Tableau2[[#This Row],[Categorization]],'CAP follow up'!$K$12:$M$14,2,FALSE),"N/A")</f>
        <v>44095</v>
      </c>
      <c r="Q64" s="108"/>
      <c r="R64" s="108" t="s">
        <v>643</v>
      </c>
      <c r="S64" s="71"/>
    </row>
    <row r="65" spans="2:19" ht="51" x14ac:dyDescent="0.2">
      <c r="B65" s="70"/>
      <c r="C65" s="32" t="s">
        <v>161</v>
      </c>
      <c r="D65" s="30" t="s">
        <v>71</v>
      </c>
      <c r="E65" s="30" t="s">
        <v>84</v>
      </c>
      <c r="F65" s="29" t="s">
        <v>303</v>
      </c>
      <c r="G65" s="33" t="s">
        <v>619</v>
      </c>
      <c r="H65" s="31" t="s">
        <v>599</v>
      </c>
      <c r="I65" s="107" t="s">
        <v>635</v>
      </c>
      <c r="J65" s="118"/>
      <c r="K65" s="119"/>
      <c r="L65" s="119"/>
      <c r="M65" s="120"/>
      <c r="N65" s="107"/>
      <c r="O65" s="108"/>
      <c r="P65" s="97">
        <f>IF(OR(Tableau2[[#This Row],[Audit outcome
In case of "N/A", please state why in Comments]]="Not fulfilled",Tableau2[[#This Row],[Audit outcome
In case of "N/A", please state why in Comments]]="Partial"),'Audit details'!$G$10+VLOOKUP(Tableau2[[#This Row],[Categorization]],'CAP follow up'!$K$12:$M$14,2,FALSE),"N/A")</f>
        <v>44005</v>
      </c>
      <c r="Q65" s="108"/>
      <c r="R65" s="108" t="s">
        <v>643</v>
      </c>
      <c r="S65" s="71"/>
    </row>
    <row r="66" spans="2:19" ht="68" x14ac:dyDescent="0.2">
      <c r="B66" s="70"/>
      <c r="C66" s="32" t="s">
        <v>162</v>
      </c>
      <c r="D66" s="30" t="s">
        <v>71</v>
      </c>
      <c r="E66" s="30" t="s">
        <v>84</v>
      </c>
      <c r="F66" s="29" t="s">
        <v>304</v>
      </c>
      <c r="G66" s="33" t="s">
        <v>619</v>
      </c>
      <c r="H66" s="31" t="s">
        <v>599</v>
      </c>
      <c r="I66" s="107" t="s">
        <v>635</v>
      </c>
      <c r="J66" s="118"/>
      <c r="K66" s="119"/>
      <c r="L66" s="119"/>
      <c r="M66" s="120"/>
      <c r="N66" s="107"/>
      <c r="O66" s="108"/>
      <c r="P66" s="97">
        <f>IF(OR(Tableau2[[#This Row],[Audit outcome
In case of "N/A", please state why in Comments]]="Not fulfilled",Tableau2[[#This Row],[Audit outcome
In case of "N/A", please state why in Comments]]="Partial"),'Audit details'!$G$10+VLOOKUP(Tableau2[[#This Row],[Categorization]],'CAP follow up'!$K$12:$M$14,2,FALSE),"N/A")</f>
        <v>44005</v>
      </c>
      <c r="Q66" s="108"/>
      <c r="R66" s="108" t="s">
        <v>643</v>
      </c>
      <c r="S66" s="71"/>
    </row>
    <row r="67" spans="2:19" ht="51" x14ac:dyDescent="0.2">
      <c r="B67" s="70"/>
      <c r="C67" s="32" t="s">
        <v>499</v>
      </c>
      <c r="D67" s="30" t="s">
        <v>71</v>
      </c>
      <c r="E67" s="30" t="s">
        <v>84</v>
      </c>
      <c r="F67" s="29" t="s">
        <v>305</v>
      </c>
      <c r="G67" s="33" t="s">
        <v>623</v>
      </c>
      <c r="H67" s="31" t="s">
        <v>599</v>
      </c>
      <c r="I67" s="107" t="s">
        <v>635</v>
      </c>
      <c r="J67" s="118"/>
      <c r="K67" s="119"/>
      <c r="L67" s="119"/>
      <c r="M67" s="120"/>
      <c r="N67" s="107"/>
      <c r="O67" s="108"/>
      <c r="P67" s="97">
        <f>IF(OR(Tableau2[[#This Row],[Audit outcome
In case of "N/A", please state why in Comments]]="Not fulfilled",Tableau2[[#This Row],[Audit outcome
In case of "N/A", please state why in Comments]]="Partial"),'Audit details'!$G$10+VLOOKUP(Tableau2[[#This Row],[Categorization]],'CAP follow up'!$K$12:$M$14,2,FALSE),"N/A")</f>
        <v>44005</v>
      </c>
      <c r="Q67" s="108"/>
      <c r="R67" s="108" t="s">
        <v>643</v>
      </c>
      <c r="S67" s="71"/>
    </row>
    <row r="68" spans="2:19" ht="34" x14ac:dyDescent="0.2">
      <c r="B68" s="70"/>
      <c r="C68" s="32" t="s">
        <v>500</v>
      </c>
      <c r="D68" s="30" t="s">
        <v>71</v>
      </c>
      <c r="E68" s="30" t="s">
        <v>84</v>
      </c>
      <c r="F68" s="29" t="s">
        <v>306</v>
      </c>
      <c r="G68" s="33" t="s">
        <v>619</v>
      </c>
      <c r="H68" s="31" t="s">
        <v>599</v>
      </c>
      <c r="I68" s="107" t="s">
        <v>635</v>
      </c>
      <c r="J68" s="118"/>
      <c r="K68" s="119"/>
      <c r="L68" s="119"/>
      <c r="M68" s="120"/>
      <c r="N68" s="107"/>
      <c r="O68" s="108"/>
      <c r="P68" s="97">
        <f>IF(OR(Tableau2[[#This Row],[Audit outcome
In case of "N/A", please state why in Comments]]="Not fulfilled",Tableau2[[#This Row],[Audit outcome
In case of "N/A", please state why in Comments]]="Partial"),'Audit details'!$G$10+VLOOKUP(Tableau2[[#This Row],[Categorization]],'CAP follow up'!$K$12:$M$14,2,FALSE),"N/A")</f>
        <v>44005</v>
      </c>
      <c r="Q68" s="108"/>
      <c r="R68" s="108" t="s">
        <v>643</v>
      </c>
      <c r="S68" s="71"/>
    </row>
    <row r="69" spans="2:19" ht="34" x14ac:dyDescent="0.2">
      <c r="B69" s="70"/>
      <c r="C69" s="32" t="s">
        <v>501</v>
      </c>
      <c r="D69" s="30" t="s">
        <v>71</v>
      </c>
      <c r="E69" s="30" t="s">
        <v>84</v>
      </c>
      <c r="F69" s="29" t="s">
        <v>307</v>
      </c>
      <c r="G69" s="33" t="s">
        <v>619</v>
      </c>
      <c r="H69" s="31" t="s">
        <v>599</v>
      </c>
      <c r="I69" s="107" t="s">
        <v>635</v>
      </c>
      <c r="J69" s="118"/>
      <c r="K69" s="119"/>
      <c r="L69" s="119"/>
      <c r="M69" s="120"/>
      <c r="N69" s="107"/>
      <c r="O69" s="108"/>
      <c r="P69" s="97">
        <f>IF(OR(Tableau2[[#This Row],[Audit outcome
In case of "N/A", please state why in Comments]]="Not fulfilled",Tableau2[[#This Row],[Audit outcome
In case of "N/A", please state why in Comments]]="Partial"),'Audit details'!$G$10+VLOOKUP(Tableau2[[#This Row],[Categorization]],'CAP follow up'!$K$12:$M$14,2,FALSE),"N/A")</f>
        <v>44005</v>
      </c>
      <c r="Q69" s="108"/>
      <c r="R69" s="108" t="s">
        <v>643</v>
      </c>
      <c r="S69" s="71"/>
    </row>
    <row r="70" spans="2:19" ht="34" x14ac:dyDescent="0.2">
      <c r="B70" s="70"/>
      <c r="C70" s="32" t="s">
        <v>502</v>
      </c>
      <c r="D70" s="30" t="s">
        <v>71</v>
      </c>
      <c r="E70" s="30" t="s">
        <v>84</v>
      </c>
      <c r="F70" s="29" t="s">
        <v>308</v>
      </c>
      <c r="G70" s="33" t="s">
        <v>624</v>
      </c>
      <c r="H70" s="31" t="s">
        <v>599</v>
      </c>
      <c r="I70" s="107" t="s">
        <v>635</v>
      </c>
      <c r="J70" s="118"/>
      <c r="K70" s="119"/>
      <c r="L70" s="119"/>
      <c r="M70" s="120"/>
      <c r="N70" s="107"/>
      <c r="O70" s="108"/>
      <c r="P70" s="97">
        <f>IF(OR(Tableau2[[#This Row],[Audit outcome
In case of "N/A", please state why in Comments]]="Not fulfilled",Tableau2[[#This Row],[Audit outcome
In case of "N/A", please state why in Comments]]="Partial"),'Audit details'!$G$10+VLOOKUP(Tableau2[[#This Row],[Categorization]],'CAP follow up'!$K$12:$M$14,2,FALSE),"N/A")</f>
        <v>44005</v>
      </c>
      <c r="Q70" s="108"/>
      <c r="R70" s="108" t="s">
        <v>643</v>
      </c>
      <c r="S70" s="71"/>
    </row>
    <row r="71" spans="2:19" ht="34" x14ac:dyDescent="0.2">
      <c r="B71" s="70"/>
      <c r="C71" s="32" t="s">
        <v>503</v>
      </c>
      <c r="D71" s="30" t="s">
        <v>71</v>
      </c>
      <c r="E71" s="30" t="s">
        <v>84</v>
      </c>
      <c r="F71" s="29" t="s">
        <v>309</v>
      </c>
      <c r="G71" s="33" t="s">
        <v>623</v>
      </c>
      <c r="H71" s="31" t="s">
        <v>599</v>
      </c>
      <c r="I71" s="107" t="s">
        <v>635</v>
      </c>
      <c r="J71" s="118"/>
      <c r="K71" s="119"/>
      <c r="L71" s="119"/>
      <c r="M71" s="120"/>
      <c r="N71" s="107"/>
      <c r="O71" s="108"/>
      <c r="P71" s="97">
        <f>IF(OR(Tableau2[[#This Row],[Audit outcome
In case of "N/A", please state why in Comments]]="Not fulfilled",Tableau2[[#This Row],[Audit outcome
In case of "N/A", please state why in Comments]]="Partial"),'Audit details'!$G$10+VLOOKUP(Tableau2[[#This Row],[Categorization]],'CAP follow up'!$K$12:$M$14,2,FALSE),"N/A")</f>
        <v>44005</v>
      </c>
      <c r="Q71" s="108"/>
      <c r="R71" s="108" t="s">
        <v>643</v>
      </c>
      <c r="S71" s="71"/>
    </row>
    <row r="72" spans="2:19" ht="34" x14ac:dyDescent="0.2">
      <c r="B72" s="70"/>
      <c r="C72" s="32" t="s">
        <v>609</v>
      </c>
      <c r="D72" s="30" t="s">
        <v>71</v>
      </c>
      <c r="E72" s="30" t="s">
        <v>84</v>
      </c>
      <c r="F72" s="29" t="s">
        <v>49</v>
      </c>
      <c r="G72" s="33" t="s">
        <v>623</v>
      </c>
      <c r="H72" s="31" t="s">
        <v>599</v>
      </c>
      <c r="I72" s="107" t="s">
        <v>635</v>
      </c>
      <c r="J72" s="118"/>
      <c r="K72" s="119"/>
      <c r="L72" s="119"/>
      <c r="M72" s="120"/>
      <c r="N72" s="107"/>
      <c r="O72" s="108"/>
      <c r="P72" s="97">
        <f>IF(OR(Tableau2[[#This Row],[Audit outcome
In case of "N/A", please state why in Comments]]="Not fulfilled",Tableau2[[#This Row],[Audit outcome
In case of "N/A", please state why in Comments]]="Partial"),'Audit details'!$G$10+VLOOKUP(Tableau2[[#This Row],[Categorization]],'CAP follow up'!$K$12:$M$14,2,FALSE),"N/A")</f>
        <v>44005</v>
      </c>
      <c r="Q72" s="108"/>
      <c r="R72" s="108" t="s">
        <v>643</v>
      </c>
      <c r="S72" s="71"/>
    </row>
    <row r="73" spans="2:19" ht="51" x14ac:dyDescent="0.2">
      <c r="B73" s="70"/>
      <c r="C73" s="32" t="s">
        <v>163</v>
      </c>
      <c r="D73" s="29" t="s">
        <v>72</v>
      </c>
      <c r="E73" s="29" t="s">
        <v>85</v>
      </c>
      <c r="F73" s="29" t="s">
        <v>310</v>
      </c>
      <c r="G73" s="33" t="s">
        <v>619</v>
      </c>
      <c r="H73" s="31" t="s">
        <v>599</v>
      </c>
      <c r="I73" s="107" t="s">
        <v>635</v>
      </c>
      <c r="J73" s="118"/>
      <c r="K73" s="119"/>
      <c r="L73" s="119"/>
      <c r="M73" s="120"/>
      <c r="N73" s="107"/>
      <c r="O73" s="108"/>
      <c r="P73" s="97">
        <f>IF(OR(Tableau2[[#This Row],[Audit outcome
In case of "N/A", please state why in Comments]]="Not fulfilled",Tableau2[[#This Row],[Audit outcome
In case of "N/A", please state why in Comments]]="Partial"),'Audit details'!$G$10+VLOOKUP(Tableau2[[#This Row],[Categorization]],'CAP follow up'!$K$12:$M$14,2,FALSE),"N/A")</f>
        <v>44005</v>
      </c>
      <c r="Q73" s="108"/>
      <c r="R73" s="108" t="s">
        <v>643</v>
      </c>
      <c r="S73" s="71"/>
    </row>
    <row r="74" spans="2:19" ht="51" x14ac:dyDescent="0.2">
      <c r="B74" s="70"/>
      <c r="C74" s="32" t="s">
        <v>164</v>
      </c>
      <c r="D74" s="29" t="s">
        <v>72</v>
      </c>
      <c r="E74" s="29" t="s">
        <v>85</v>
      </c>
      <c r="F74" s="29" t="s">
        <v>311</v>
      </c>
      <c r="G74" s="33" t="s">
        <v>620</v>
      </c>
      <c r="H74" s="31" t="s">
        <v>599</v>
      </c>
      <c r="I74" s="107" t="s">
        <v>635</v>
      </c>
      <c r="J74" s="118"/>
      <c r="K74" s="119"/>
      <c r="L74" s="119"/>
      <c r="M74" s="120"/>
      <c r="N74" s="107"/>
      <c r="O74" s="108"/>
      <c r="P74" s="97">
        <f>IF(OR(Tableau2[[#This Row],[Audit outcome
In case of "N/A", please state why in Comments]]="Not fulfilled",Tableau2[[#This Row],[Audit outcome
In case of "N/A", please state why in Comments]]="Partial"),'Audit details'!$G$10+VLOOKUP(Tableau2[[#This Row],[Categorization]],'CAP follow up'!$K$12:$M$14,2,FALSE),"N/A")</f>
        <v>44005</v>
      </c>
      <c r="Q74" s="108"/>
      <c r="R74" s="108" t="s">
        <v>643</v>
      </c>
      <c r="S74" s="71"/>
    </row>
    <row r="75" spans="2:19" ht="51" x14ac:dyDescent="0.2">
      <c r="B75" s="70"/>
      <c r="C75" s="32" t="s">
        <v>595</v>
      </c>
      <c r="D75" s="29" t="s">
        <v>72</v>
      </c>
      <c r="E75" s="29" t="s">
        <v>85</v>
      </c>
      <c r="F75" s="29" t="s">
        <v>312</v>
      </c>
      <c r="G75" s="33" t="s">
        <v>619</v>
      </c>
      <c r="H75" s="31" t="s">
        <v>599</v>
      </c>
      <c r="I75" s="107" t="s">
        <v>635</v>
      </c>
      <c r="J75" s="118"/>
      <c r="K75" s="119"/>
      <c r="L75" s="119"/>
      <c r="M75" s="120"/>
      <c r="N75" s="107"/>
      <c r="O75" s="108"/>
      <c r="P75" s="97">
        <f>IF(OR(Tableau2[[#This Row],[Audit outcome
In case of "N/A", please state why in Comments]]="Not fulfilled",Tableau2[[#This Row],[Audit outcome
In case of "N/A", please state why in Comments]]="Partial"),'Audit details'!$G$10+VLOOKUP(Tableau2[[#This Row],[Categorization]],'CAP follow up'!$K$12:$M$14,2,FALSE),"N/A")</f>
        <v>44005</v>
      </c>
      <c r="Q75" s="108"/>
      <c r="R75" s="108" t="s">
        <v>643</v>
      </c>
      <c r="S75" s="71"/>
    </row>
    <row r="76" spans="2:19" ht="51" x14ac:dyDescent="0.2">
      <c r="B76" s="70"/>
      <c r="C76" s="32" t="s">
        <v>596</v>
      </c>
      <c r="D76" s="29" t="s">
        <v>72</v>
      </c>
      <c r="E76" s="29" t="s">
        <v>85</v>
      </c>
      <c r="F76" s="29" t="s">
        <v>39</v>
      </c>
      <c r="G76" s="33" t="s">
        <v>619</v>
      </c>
      <c r="H76" s="31" t="s">
        <v>600</v>
      </c>
      <c r="I76" s="107" t="s">
        <v>635</v>
      </c>
      <c r="J76" s="118"/>
      <c r="K76" s="119"/>
      <c r="L76" s="119"/>
      <c r="M76" s="120"/>
      <c r="N76" s="107"/>
      <c r="O76" s="108"/>
      <c r="P76" s="97">
        <f>IF(OR(Tableau2[[#This Row],[Audit outcome
In case of "N/A", please state why in Comments]]="Not fulfilled",Tableau2[[#This Row],[Audit outcome
In case of "N/A", please state why in Comments]]="Partial"),'Audit details'!$G$10+VLOOKUP(Tableau2[[#This Row],[Categorization]],'CAP follow up'!$K$12:$M$14,2,FALSE),"N/A")</f>
        <v>44095</v>
      </c>
      <c r="Q76" s="108"/>
      <c r="R76" s="108" t="s">
        <v>643</v>
      </c>
      <c r="S76" s="71"/>
    </row>
    <row r="77" spans="2:19" ht="51" x14ac:dyDescent="0.2">
      <c r="B77" s="70"/>
      <c r="C77" s="32" t="s">
        <v>597</v>
      </c>
      <c r="D77" s="29" t="s">
        <v>72</v>
      </c>
      <c r="E77" s="29" t="s">
        <v>85</v>
      </c>
      <c r="F77" s="29" t="s">
        <v>50</v>
      </c>
      <c r="G77" s="33" t="s">
        <v>601</v>
      </c>
      <c r="H77" s="31" t="s">
        <v>601</v>
      </c>
      <c r="I77" s="107" t="s">
        <v>635</v>
      </c>
      <c r="J77" s="118"/>
      <c r="K77" s="119"/>
      <c r="L77" s="119"/>
      <c r="M77" s="120"/>
      <c r="N77" s="107"/>
      <c r="O77" s="108"/>
      <c r="P77" s="97" t="e">
        <f>IF(OR(Tableau2[[#This Row],[Audit outcome
In case of "N/A", please state why in Comments]]="Not fulfilled",Tableau2[[#This Row],[Audit outcome
In case of "N/A", please state why in Comments]]="Partial"),'Audit details'!$G$10+VLOOKUP(Tableau2[[#This Row],[Categorization]],'CAP follow up'!$K$12:$M$14,2,FALSE),"N/A")</f>
        <v>#N/A</v>
      </c>
      <c r="Q77" s="108"/>
      <c r="R77" s="108" t="s">
        <v>643</v>
      </c>
      <c r="S77" s="71"/>
    </row>
    <row r="78" spans="2:19" ht="51" x14ac:dyDescent="0.2">
      <c r="B78" s="70"/>
      <c r="C78" s="32" t="s">
        <v>165</v>
      </c>
      <c r="D78" s="29" t="s">
        <v>72</v>
      </c>
      <c r="E78" s="29" t="s">
        <v>86</v>
      </c>
      <c r="F78" s="29" t="s">
        <v>313</v>
      </c>
      <c r="G78" s="33" t="s">
        <v>619</v>
      </c>
      <c r="H78" s="31" t="s">
        <v>599</v>
      </c>
      <c r="I78" s="107" t="s">
        <v>635</v>
      </c>
      <c r="J78" s="118"/>
      <c r="K78" s="119"/>
      <c r="L78" s="119"/>
      <c r="M78" s="120"/>
      <c r="N78" s="107"/>
      <c r="O78" s="108"/>
      <c r="P78" s="97">
        <f>IF(OR(Tableau2[[#This Row],[Audit outcome
In case of "N/A", please state why in Comments]]="Not fulfilled",Tableau2[[#This Row],[Audit outcome
In case of "N/A", please state why in Comments]]="Partial"),'Audit details'!$G$10+VLOOKUP(Tableau2[[#This Row],[Categorization]],'CAP follow up'!$K$12:$M$14,2,FALSE),"N/A")</f>
        <v>44005</v>
      </c>
      <c r="Q78" s="108"/>
      <c r="R78" s="108" t="s">
        <v>643</v>
      </c>
      <c r="S78" s="71"/>
    </row>
    <row r="79" spans="2:19" ht="51" x14ac:dyDescent="0.2">
      <c r="B79" s="70"/>
      <c r="C79" s="32" t="s">
        <v>166</v>
      </c>
      <c r="D79" s="29" t="s">
        <v>72</v>
      </c>
      <c r="E79" s="29" t="s">
        <v>86</v>
      </c>
      <c r="F79" s="29" t="s">
        <v>314</v>
      </c>
      <c r="G79" s="33" t="s">
        <v>625</v>
      </c>
      <c r="H79" s="31" t="s">
        <v>599</v>
      </c>
      <c r="I79" s="107" t="s">
        <v>635</v>
      </c>
      <c r="J79" s="118"/>
      <c r="K79" s="119"/>
      <c r="L79" s="119"/>
      <c r="M79" s="120"/>
      <c r="N79" s="107"/>
      <c r="O79" s="108"/>
      <c r="P79" s="97">
        <f>IF(OR(Tableau2[[#This Row],[Audit outcome
In case of "N/A", please state why in Comments]]="Not fulfilled",Tableau2[[#This Row],[Audit outcome
In case of "N/A", please state why in Comments]]="Partial"),'Audit details'!$G$10+VLOOKUP(Tableau2[[#This Row],[Categorization]],'CAP follow up'!$K$12:$M$14,2,FALSE),"N/A")</f>
        <v>44005</v>
      </c>
      <c r="Q79" s="108"/>
      <c r="R79" s="108" t="s">
        <v>643</v>
      </c>
      <c r="S79" s="71"/>
    </row>
    <row r="80" spans="2:19" ht="51" x14ac:dyDescent="0.2">
      <c r="B80" s="70"/>
      <c r="C80" s="32" t="s">
        <v>592</v>
      </c>
      <c r="D80" s="29" t="s">
        <v>72</v>
      </c>
      <c r="E80" s="29" t="s">
        <v>86</v>
      </c>
      <c r="F80" s="29" t="s">
        <v>315</v>
      </c>
      <c r="G80" s="33" t="s">
        <v>623</v>
      </c>
      <c r="H80" s="31" t="s">
        <v>600</v>
      </c>
      <c r="I80" s="107" t="s">
        <v>635</v>
      </c>
      <c r="J80" s="118"/>
      <c r="K80" s="119"/>
      <c r="L80" s="119"/>
      <c r="M80" s="120"/>
      <c r="N80" s="107"/>
      <c r="O80" s="108"/>
      <c r="P80" s="97">
        <f>IF(OR(Tableau2[[#This Row],[Audit outcome
In case of "N/A", please state why in Comments]]="Not fulfilled",Tableau2[[#This Row],[Audit outcome
In case of "N/A", please state why in Comments]]="Partial"),'Audit details'!$G$10+VLOOKUP(Tableau2[[#This Row],[Categorization]],'CAP follow up'!$K$12:$M$14,2,FALSE),"N/A")</f>
        <v>44095</v>
      </c>
      <c r="Q80" s="108"/>
      <c r="R80" s="108" t="s">
        <v>643</v>
      </c>
      <c r="S80" s="71"/>
    </row>
    <row r="81" spans="2:19" ht="221" x14ac:dyDescent="0.2">
      <c r="B81" s="70"/>
      <c r="C81" s="32" t="s">
        <v>593</v>
      </c>
      <c r="D81" s="29" t="s">
        <v>72</v>
      </c>
      <c r="E81" s="29" t="s">
        <v>86</v>
      </c>
      <c r="F81" s="29" t="s">
        <v>316</v>
      </c>
      <c r="G81" s="33" t="s">
        <v>626</v>
      </c>
      <c r="H81" s="31" t="s">
        <v>600</v>
      </c>
      <c r="I81" s="107" t="s">
        <v>635</v>
      </c>
      <c r="J81" s="118"/>
      <c r="K81" s="119"/>
      <c r="L81" s="119"/>
      <c r="M81" s="120"/>
      <c r="N81" s="107"/>
      <c r="O81" s="108"/>
      <c r="P81" s="97">
        <f>IF(OR(Tableau2[[#This Row],[Audit outcome
In case of "N/A", please state why in Comments]]="Not fulfilled",Tableau2[[#This Row],[Audit outcome
In case of "N/A", please state why in Comments]]="Partial"),'Audit details'!$G$10+VLOOKUP(Tableau2[[#This Row],[Categorization]],'CAP follow up'!$K$12:$M$14,2,FALSE),"N/A")</f>
        <v>44095</v>
      </c>
      <c r="Q81" s="108"/>
      <c r="R81" s="108" t="s">
        <v>643</v>
      </c>
      <c r="S81" s="71"/>
    </row>
    <row r="82" spans="2:19" ht="51" x14ac:dyDescent="0.2">
      <c r="B82" s="70"/>
      <c r="C82" s="32" t="s">
        <v>594</v>
      </c>
      <c r="D82" s="29" t="s">
        <v>72</v>
      </c>
      <c r="E82" s="29" t="s">
        <v>86</v>
      </c>
      <c r="F82" s="29" t="s">
        <v>317</v>
      </c>
      <c r="G82" s="33" t="s">
        <v>619</v>
      </c>
      <c r="H82" s="31" t="s">
        <v>600</v>
      </c>
      <c r="I82" s="107" t="s">
        <v>635</v>
      </c>
      <c r="J82" s="118"/>
      <c r="K82" s="119"/>
      <c r="L82" s="119"/>
      <c r="M82" s="120"/>
      <c r="N82" s="107"/>
      <c r="O82" s="108"/>
      <c r="P82" s="97">
        <f>IF(OR(Tableau2[[#This Row],[Audit outcome
In case of "N/A", please state why in Comments]]="Not fulfilled",Tableau2[[#This Row],[Audit outcome
In case of "N/A", please state why in Comments]]="Partial"),'Audit details'!$G$10+VLOOKUP(Tableau2[[#This Row],[Categorization]],'CAP follow up'!$K$12:$M$14,2,FALSE),"N/A")</f>
        <v>44095</v>
      </c>
      <c r="Q82" s="108"/>
      <c r="R82" s="108" t="s">
        <v>643</v>
      </c>
      <c r="S82" s="71"/>
    </row>
    <row r="83" spans="2:19" ht="170" x14ac:dyDescent="0.2">
      <c r="B83" s="70"/>
      <c r="C83" s="32" t="s">
        <v>167</v>
      </c>
      <c r="D83" s="29" t="s">
        <v>72</v>
      </c>
      <c r="E83" s="29" t="s">
        <v>87</v>
      </c>
      <c r="F83" s="30" t="s">
        <v>610</v>
      </c>
      <c r="G83" s="33" t="s">
        <v>619</v>
      </c>
      <c r="H83" s="31" t="s">
        <v>599</v>
      </c>
      <c r="I83" s="107" t="s">
        <v>635</v>
      </c>
      <c r="J83" s="118"/>
      <c r="K83" s="119"/>
      <c r="L83" s="119"/>
      <c r="M83" s="120"/>
      <c r="N83" s="107"/>
      <c r="O83" s="108"/>
      <c r="P83" s="97">
        <f>IF(OR(Tableau2[[#This Row],[Audit outcome
In case of "N/A", please state why in Comments]]="Not fulfilled",Tableau2[[#This Row],[Audit outcome
In case of "N/A", please state why in Comments]]="Partial"),'Audit details'!$G$10+VLOOKUP(Tableau2[[#This Row],[Categorization]],'CAP follow up'!$K$12:$M$14,2,FALSE),"N/A")</f>
        <v>44005</v>
      </c>
      <c r="Q83" s="108"/>
      <c r="R83" s="108" t="s">
        <v>643</v>
      </c>
      <c r="S83" s="71"/>
    </row>
    <row r="84" spans="2:19" ht="85" x14ac:dyDescent="0.2">
      <c r="B84" s="70"/>
      <c r="C84" s="32" t="s">
        <v>168</v>
      </c>
      <c r="D84" s="29" t="s">
        <v>72</v>
      </c>
      <c r="E84" s="29" t="s">
        <v>88</v>
      </c>
      <c r="F84" s="30" t="s">
        <v>60</v>
      </c>
      <c r="G84" s="33" t="s">
        <v>622</v>
      </c>
      <c r="H84" s="31" t="s">
        <v>600</v>
      </c>
      <c r="I84" s="107" t="s">
        <v>635</v>
      </c>
      <c r="J84" s="118"/>
      <c r="K84" s="119"/>
      <c r="L84" s="119"/>
      <c r="M84" s="120"/>
      <c r="N84" s="107"/>
      <c r="O84" s="108"/>
      <c r="P84" s="97">
        <f>IF(OR(Tableau2[[#This Row],[Audit outcome
In case of "N/A", please state why in Comments]]="Not fulfilled",Tableau2[[#This Row],[Audit outcome
In case of "N/A", please state why in Comments]]="Partial"),'Audit details'!$G$10+VLOOKUP(Tableau2[[#This Row],[Categorization]],'CAP follow up'!$K$12:$M$14,2,FALSE),"N/A")</f>
        <v>44095</v>
      </c>
      <c r="Q84" s="108"/>
      <c r="R84" s="108" t="s">
        <v>643</v>
      </c>
      <c r="S84" s="71"/>
    </row>
    <row r="85" spans="2:19" ht="51" x14ac:dyDescent="0.2">
      <c r="B85" s="70"/>
      <c r="C85" s="32" t="s">
        <v>169</v>
      </c>
      <c r="D85" s="29" t="s">
        <v>72</v>
      </c>
      <c r="E85" s="29" t="s">
        <v>89</v>
      </c>
      <c r="F85" s="29" t="s">
        <v>318</v>
      </c>
      <c r="G85" s="33" t="s">
        <v>623</v>
      </c>
      <c r="H85" s="31" t="s">
        <v>599</v>
      </c>
      <c r="I85" s="107" t="s">
        <v>635</v>
      </c>
      <c r="J85" s="118"/>
      <c r="K85" s="119"/>
      <c r="L85" s="119"/>
      <c r="M85" s="120"/>
      <c r="N85" s="107"/>
      <c r="O85" s="108"/>
      <c r="P85" s="97">
        <f>IF(OR(Tableau2[[#This Row],[Audit outcome
In case of "N/A", please state why in Comments]]="Not fulfilled",Tableau2[[#This Row],[Audit outcome
In case of "N/A", please state why in Comments]]="Partial"),'Audit details'!$G$10+VLOOKUP(Tableau2[[#This Row],[Categorization]],'CAP follow up'!$K$12:$M$14,2,FALSE),"N/A")</f>
        <v>44005</v>
      </c>
      <c r="Q85" s="108"/>
      <c r="R85" s="108" t="s">
        <v>643</v>
      </c>
      <c r="S85" s="71"/>
    </row>
    <row r="86" spans="2:19" ht="51" x14ac:dyDescent="0.2">
      <c r="B86" s="70"/>
      <c r="C86" s="32" t="s">
        <v>170</v>
      </c>
      <c r="D86" s="29" t="s">
        <v>72</v>
      </c>
      <c r="E86" s="29" t="s">
        <v>89</v>
      </c>
      <c r="F86" s="29" t="s">
        <v>319</v>
      </c>
      <c r="G86" s="33" t="s">
        <v>619</v>
      </c>
      <c r="H86" s="31" t="s">
        <v>599</v>
      </c>
      <c r="I86" s="107" t="s">
        <v>635</v>
      </c>
      <c r="J86" s="118"/>
      <c r="K86" s="119"/>
      <c r="L86" s="119"/>
      <c r="M86" s="120"/>
      <c r="N86" s="107"/>
      <c r="O86" s="108"/>
      <c r="P86" s="97">
        <f>IF(OR(Tableau2[[#This Row],[Audit outcome
In case of "N/A", please state why in Comments]]="Not fulfilled",Tableau2[[#This Row],[Audit outcome
In case of "N/A", please state why in Comments]]="Partial"),'Audit details'!$G$10+VLOOKUP(Tableau2[[#This Row],[Categorization]],'CAP follow up'!$K$12:$M$14,2,FALSE),"N/A")</f>
        <v>44005</v>
      </c>
      <c r="Q86" s="108"/>
      <c r="R86" s="108" t="s">
        <v>643</v>
      </c>
      <c r="S86" s="71"/>
    </row>
    <row r="87" spans="2:19" ht="51" x14ac:dyDescent="0.2">
      <c r="B87" s="70"/>
      <c r="C87" s="32" t="s">
        <v>589</v>
      </c>
      <c r="D87" s="29" t="s">
        <v>72</v>
      </c>
      <c r="E87" s="29" t="s">
        <v>89</v>
      </c>
      <c r="F87" s="29" t="s">
        <v>320</v>
      </c>
      <c r="G87" s="33" t="s">
        <v>623</v>
      </c>
      <c r="H87" s="31" t="s">
        <v>599</v>
      </c>
      <c r="I87" s="107" t="s">
        <v>635</v>
      </c>
      <c r="J87" s="118"/>
      <c r="K87" s="119"/>
      <c r="L87" s="119"/>
      <c r="M87" s="120"/>
      <c r="N87" s="107"/>
      <c r="O87" s="108"/>
      <c r="P87" s="97">
        <f>IF(OR(Tableau2[[#This Row],[Audit outcome
In case of "N/A", please state why in Comments]]="Not fulfilled",Tableau2[[#This Row],[Audit outcome
In case of "N/A", please state why in Comments]]="Partial"),'Audit details'!$G$10+VLOOKUP(Tableau2[[#This Row],[Categorization]],'CAP follow up'!$K$12:$M$14,2,FALSE),"N/A")</f>
        <v>44005</v>
      </c>
      <c r="Q87" s="108"/>
      <c r="R87" s="108" t="s">
        <v>643</v>
      </c>
      <c r="S87" s="71"/>
    </row>
    <row r="88" spans="2:19" ht="51" x14ac:dyDescent="0.2">
      <c r="B88" s="70"/>
      <c r="C88" s="32" t="s">
        <v>590</v>
      </c>
      <c r="D88" s="29" t="s">
        <v>72</v>
      </c>
      <c r="E88" s="29" t="s">
        <v>89</v>
      </c>
      <c r="F88" s="29" t="s">
        <v>321</v>
      </c>
      <c r="G88" s="33" t="s">
        <v>627</v>
      </c>
      <c r="H88" s="31" t="s">
        <v>599</v>
      </c>
      <c r="I88" s="107" t="s">
        <v>635</v>
      </c>
      <c r="J88" s="118"/>
      <c r="K88" s="119"/>
      <c r="L88" s="119"/>
      <c r="M88" s="120"/>
      <c r="N88" s="107"/>
      <c r="O88" s="108"/>
      <c r="P88" s="97">
        <f>IF(OR(Tableau2[[#This Row],[Audit outcome
In case of "N/A", please state why in Comments]]="Not fulfilled",Tableau2[[#This Row],[Audit outcome
In case of "N/A", please state why in Comments]]="Partial"),'Audit details'!$G$10+VLOOKUP(Tableau2[[#This Row],[Categorization]],'CAP follow up'!$K$12:$M$14,2,FALSE),"N/A")</f>
        <v>44005</v>
      </c>
      <c r="Q88" s="108"/>
      <c r="R88" s="108" t="s">
        <v>643</v>
      </c>
      <c r="S88" s="71"/>
    </row>
    <row r="89" spans="2:19" ht="51" x14ac:dyDescent="0.2">
      <c r="B89" s="70"/>
      <c r="C89" s="32" t="s">
        <v>591</v>
      </c>
      <c r="D89" s="29" t="s">
        <v>72</v>
      </c>
      <c r="E89" s="29" t="s">
        <v>89</v>
      </c>
      <c r="F89" s="29" t="s">
        <v>322</v>
      </c>
      <c r="G89" s="33" t="s">
        <v>619</v>
      </c>
      <c r="H89" s="31" t="s">
        <v>599</v>
      </c>
      <c r="I89" s="107" t="s">
        <v>635</v>
      </c>
      <c r="J89" s="118"/>
      <c r="K89" s="119"/>
      <c r="L89" s="119"/>
      <c r="M89" s="120"/>
      <c r="N89" s="107"/>
      <c r="O89" s="108"/>
      <c r="P89" s="97">
        <f>IF(OR(Tableau2[[#This Row],[Audit outcome
In case of "N/A", please state why in Comments]]="Not fulfilled",Tableau2[[#This Row],[Audit outcome
In case of "N/A", please state why in Comments]]="Partial"),'Audit details'!$G$10+VLOOKUP(Tableau2[[#This Row],[Categorization]],'CAP follow up'!$K$12:$M$14,2,FALSE),"N/A")</f>
        <v>44005</v>
      </c>
      <c r="Q89" s="108"/>
      <c r="R89" s="108" t="s">
        <v>643</v>
      </c>
      <c r="S89" s="71"/>
    </row>
    <row r="90" spans="2:19" ht="51" x14ac:dyDescent="0.2">
      <c r="B90" s="70"/>
      <c r="C90" s="32" t="s">
        <v>603</v>
      </c>
      <c r="D90" s="29" t="s">
        <v>72</v>
      </c>
      <c r="E90" s="29" t="s">
        <v>90</v>
      </c>
      <c r="F90" s="29" t="s">
        <v>323</v>
      </c>
      <c r="G90" s="33" t="s">
        <v>619</v>
      </c>
      <c r="H90" s="31" t="s">
        <v>599</v>
      </c>
      <c r="I90" s="107" t="s">
        <v>635</v>
      </c>
      <c r="J90" s="118"/>
      <c r="K90" s="119"/>
      <c r="L90" s="119"/>
      <c r="M90" s="120"/>
      <c r="N90" s="107"/>
      <c r="O90" s="108"/>
      <c r="P90" s="97">
        <f>IF(OR(Tableau2[[#This Row],[Audit outcome
In case of "N/A", please state why in Comments]]="Not fulfilled",Tableau2[[#This Row],[Audit outcome
In case of "N/A", please state why in Comments]]="Partial"),'Audit details'!$G$10+VLOOKUP(Tableau2[[#This Row],[Categorization]],'CAP follow up'!$K$12:$M$14,2,FALSE),"N/A")</f>
        <v>44005</v>
      </c>
      <c r="Q90" s="108"/>
      <c r="R90" s="108" t="s">
        <v>643</v>
      </c>
      <c r="S90" s="71"/>
    </row>
    <row r="91" spans="2:19" ht="51" x14ac:dyDescent="0.2">
      <c r="B91" s="70"/>
      <c r="C91" s="32" t="s">
        <v>604</v>
      </c>
      <c r="D91" s="29" t="s">
        <v>72</v>
      </c>
      <c r="E91" s="29" t="s">
        <v>90</v>
      </c>
      <c r="F91" s="29" t="s">
        <v>324</v>
      </c>
      <c r="G91" s="33" t="s">
        <v>623</v>
      </c>
      <c r="H91" s="31" t="s">
        <v>602</v>
      </c>
      <c r="I91" s="107" t="s">
        <v>635</v>
      </c>
      <c r="J91" s="118"/>
      <c r="K91" s="119"/>
      <c r="L91" s="119"/>
      <c r="M91" s="120"/>
      <c r="N91" s="107"/>
      <c r="O91" s="108"/>
      <c r="P91" s="97">
        <f>IF(OR(Tableau2[[#This Row],[Audit outcome
In case of "N/A", please state why in Comments]]="Not fulfilled",Tableau2[[#This Row],[Audit outcome
In case of "N/A", please state why in Comments]]="Partial"),'Audit details'!$G$10+VLOOKUP(Tableau2[[#This Row],[Categorization]],'CAP follow up'!$K$12:$M$14,2,FALSE),"N/A")</f>
        <v>43960</v>
      </c>
      <c r="Q91" s="108"/>
      <c r="R91" s="108" t="s">
        <v>643</v>
      </c>
      <c r="S91" s="71"/>
    </row>
    <row r="92" spans="2:19" ht="51" x14ac:dyDescent="0.2">
      <c r="B92" s="70"/>
      <c r="C92" s="32" t="s">
        <v>605</v>
      </c>
      <c r="D92" s="29" t="s">
        <v>72</v>
      </c>
      <c r="E92" s="29" t="s">
        <v>90</v>
      </c>
      <c r="F92" s="29" t="s">
        <v>325</v>
      </c>
      <c r="G92" s="33" t="s">
        <v>623</v>
      </c>
      <c r="H92" s="31" t="s">
        <v>599</v>
      </c>
      <c r="I92" s="107" t="s">
        <v>635</v>
      </c>
      <c r="J92" s="118"/>
      <c r="K92" s="119"/>
      <c r="L92" s="119"/>
      <c r="M92" s="120"/>
      <c r="N92" s="107"/>
      <c r="O92" s="108"/>
      <c r="P92" s="97">
        <f>IF(OR(Tableau2[[#This Row],[Audit outcome
In case of "N/A", please state why in Comments]]="Not fulfilled",Tableau2[[#This Row],[Audit outcome
In case of "N/A", please state why in Comments]]="Partial"),'Audit details'!$G$10+VLOOKUP(Tableau2[[#This Row],[Categorization]],'CAP follow up'!$K$12:$M$14,2,FALSE),"N/A")</f>
        <v>44005</v>
      </c>
      <c r="Q92" s="108"/>
      <c r="R92" s="108" t="s">
        <v>643</v>
      </c>
      <c r="S92" s="71"/>
    </row>
    <row r="93" spans="2:19" ht="51" x14ac:dyDescent="0.2">
      <c r="B93" s="70"/>
      <c r="C93" s="32" t="s">
        <v>606</v>
      </c>
      <c r="D93" s="29" t="s">
        <v>72</v>
      </c>
      <c r="E93" s="29" t="s">
        <v>90</v>
      </c>
      <c r="F93" s="29" t="s">
        <v>326</v>
      </c>
      <c r="G93" s="33" t="s">
        <v>623</v>
      </c>
      <c r="H93" s="31" t="s">
        <v>599</v>
      </c>
      <c r="I93" s="107" t="s">
        <v>635</v>
      </c>
      <c r="J93" s="118"/>
      <c r="K93" s="119"/>
      <c r="L93" s="119"/>
      <c r="M93" s="120"/>
      <c r="N93" s="107"/>
      <c r="O93" s="108"/>
      <c r="P93" s="97">
        <f>IF(OR(Tableau2[[#This Row],[Audit outcome
In case of "N/A", please state why in Comments]]="Not fulfilled",Tableau2[[#This Row],[Audit outcome
In case of "N/A", please state why in Comments]]="Partial"),'Audit details'!$G$10+VLOOKUP(Tableau2[[#This Row],[Categorization]],'CAP follow up'!$K$12:$M$14,2,FALSE),"N/A")</f>
        <v>44005</v>
      </c>
      <c r="Q93" s="108"/>
      <c r="R93" s="108" t="s">
        <v>643</v>
      </c>
      <c r="S93" s="71"/>
    </row>
    <row r="94" spans="2:19" ht="51" x14ac:dyDescent="0.2">
      <c r="B94" s="70"/>
      <c r="C94" s="32" t="s">
        <v>607</v>
      </c>
      <c r="D94" s="29" t="s">
        <v>72</v>
      </c>
      <c r="E94" s="29" t="s">
        <v>90</v>
      </c>
      <c r="F94" s="29" t="s">
        <v>327</v>
      </c>
      <c r="G94" s="33" t="s">
        <v>627</v>
      </c>
      <c r="H94" s="31" t="s">
        <v>599</v>
      </c>
      <c r="I94" s="107" t="s">
        <v>635</v>
      </c>
      <c r="J94" s="118"/>
      <c r="K94" s="119"/>
      <c r="L94" s="119"/>
      <c r="M94" s="120"/>
      <c r="N94" s="107"/>
      <c r="O94" s="108"/>
      <c r="P94" s="97">
        <f>IF(OR(Tableau2[[#This Row],[Audit outcome
In case of "N/A", please state why in Comments]]="Not fulfilled",Tableau2[[#This Row],[Audit outcome
In case of "N/A", please state why in Comments]]="Partial"),'Audit details'!$G$10+VLOOKUP(Tableau2[[#This Row],[Categorization]],'CAP follow up'!$K$12:$M$14,2,FALSE),"N/A")</f>
        <v>44005</v>
      </c>
      <c r="Q94" s="108"/>
      <c r="R94" s="108" t="s">
        <v>643</v>
      </c>
      <c r="S94" s="71"/>
    </row>
    <row r="95" spans="2:19" ht="51" x14ac:dyDescent="0.2">
      <c r="B95" s="70"/>
      <c r="C95" s="32" t="s">
        <v>608</v>
      </c>
      <c r="D95" s="29" t="s">
        <v>72</v>
      </c>
      <c r="E95" s="29" t="s">
        <v>90</v>
      </c>
      <c r="F95" s="29" t="s">
        <v>328</v>
      </c>
      <c r="G95" s="33" t="s">
        <v>619</v>
      </c>
      <c r="H95" s="31" t="s">
        <v>599</v>
      </c>
      <c r="I95" s="107" t="s">
        <v>635</v>
      </c>
      <c r="J95" s="118"/>
      <c r="K95" s="119"/>
      <c r="L95" s="119"/>
      <c r="M95" s="120"/>
      <c r="N95" s="107"/>
      <c r="O95" s="108"/>
      <c r="P95" s="97">
        <f>IF(OR(Tableau2[[#This Row],[Audit outcome
In case of "N/A", please state why in Comments]]="Not fulfilled",Tableau2[[#This Row],[Audit outcome
In case of "N/A", please state why in Comments]]="Partial"),'Audit details'!$G$10+VLOOKUP(Tableau2[[#This Row],[Categorization]],'CAP follow up'!$K$12:$M$14,2,FALSE),"N/A")</f>
        <v>44005</v>
      </c>
      <c r="Q95" s="108"/>
      <c r="R95" s="108" t="s">
        <v>643</v>
      </c>
      <c r="S95" s="71"/>
    </row>
    <row r="96" spans="2:19" ht="51" x14ac:dyDescent="0.2">
      <c r="B96" s="70"/>
      <c r="C96" s="32" t="s">
        <v>171</v>
      </c>
      <c r="D96" s="29" t="s">
        <v>72</v>
      </c>
      <c r="E96" s="29" t="s">
        <v>91</v>
      </c>
      <c r="F96" s="29" t="s">
        <v>329</v>
      </c>
      <c r="G96" s="33" t="s">
        <v>626</v>
      </c>
      <c r="H96" s="31" t="s">
        <v>600</v>
      </c>
      <c r="I96" s="107" t="s">
        <v>635</v>
      </c>
      <c r="J96" s="118"/>
      <c r="K96" s="119"/>
      <c r="L96" s="119"/>
      <c r="M96" s="120"/>
      <c r="N96" s="107"/>
      <c r="O96" s="108"/>
      <c r="P96" s="97">
        <f>IF(OR(Tableau2[[#This Row],[Audit outcome
In case of "N/A", please state why in Comments]]="Not fulfilled",Tableau2[[#This Row],[Audit outcome
In case of "N/A", please state why in Comments]]="Partial"),'Audit details'!$G$10+VLOOKUP(Tableau2[[#This Row],[Categorization]],'CAP follow up'!$K$12:$M$14,2,FALSE),"N/A")</f>
        <v>44095</v>
      </c>
      <c r="Q96" s="108"/>
      <c r="R96" s="108" t="s">
        <v>643</v>
      </c>
      <c r="S96" s="71"/>
    </row>
    <row r="97" spans="2:19" ht="51" x14ac:dyDescent="0.2">
      <c r="B97" s="70"/>
      <c r="C97" s="32" t="s">
        <v>172</v>
      </c>
      <c r="D97" s="29" t="s">
        <v>72</v>
      </c>
      <c r="E97" s="29" t="s">
        <v>91</v>
      </c>
      <c r="F97" s="29" t="s">
        <v>330</v>
      </c>
      <c r="G97" s="33" t="s">
        <v>619</v>
      </c>
      <c r="H97" s="31" t="s">
        <v>599</v>
      </c>
      <c r="I97" s="107" t="s">
        <v>635</v>
      </c>
      <c r="J97" s="118"/>
      <c r="K97" s="119"/>
      <c r="L97" s="119"/>
      <c r="M97" s="120"/>
      <c r="N97" s="107"/>
      <c r="O97" s="108"/>
      <c r="P97" s="97">
        <f>IF(OR(Tableau2[[#This Row],[Audit outcome
In case of "N/A", please state why in Comments]]="Not fulfilled",Tableau2[[#This Row],[Audit outcome
In case of "N/A", please state why in Comments]]="Partial"),'Audit details'!$G$10+VLOOKUP(Tableau2[[#This Row],[Categorization]],'CAP follow up'!$K$12:$M$14,2,FALSE),"N/A")</f>
        <v>44005</v>
      </c>
      <c r="Q97" s="108"/>
      <c r="R97" s="108" t="s">
        <v>643</v>
      </c>
      <c r="S97" s="71"/>
    </row>
    <row r="98" spans="2:19" ht="51" x14ac:dyDescent="0.2">
      <c r="B98" s="70"/>
      <c r="C98" s="32" t="s">
        <v>581</v>
      </c>
      <c r="D98" s="29" t="s">
        <v>72</v>
      </c>
      <c r="E98" s="29" t="s">
        <v>91</v>
      </c>
      <c r="F98" s="29" t="s">
        <v>331</v>
      </c>
      <c r="G98" s="33" t="s">
        <v>623</v>
      </c>
      <c r="H98" s="31" t="s">
        <v>602</v>
      </c>
      <c r="I98" s="107" t="s">
        <v>635</v>
      </c>
      <c r="J98" s="118"/>
      <c r="K98" s="119"/>
      <c r="L98" s="119"/>
      <c r="M98" s="120"/>
      <c r="N98" s="107"/>
      <c r="O98" s="108"/>
      <c r="P98" s="97">
        <f>IF(OR(Tableau2[[#This Row],[Audit outcome
In case of "N/A", please state why in Comments]]="Not fulfilled",Tableau2[[#This Row],[Audit outcome
In case of "N/A", please state why in Comments]]="Partial"),'Audit details'!$G$10+VLOOKUP(Tableau2[[#This Row],[Categorization]],'CAP follow up'!$K$12:$M$14,2,FALSE),"N/A")</f>
        <v>43960</v>
      </c>
      <c r="Q98" s="108"/>
      <c r="R98" s="108" t="s">
        <v>643</v>
      </c>
      <c r="S98" s="71"/>
    </row>
    <row r="99" spans="2:19" ht="51" x14ac:dyDescent="0.2">
      <c r="B99" s="70"/>
      <c r="C99" s="32" t="s">
        <v>582</v>
      </c>
      <c r="D99" s="29" t="s">
        <v>72</v>
      </c>
      <c r="E99" s="29" t="s">
        <v>91</v>
      </c>
      <c r="F99" s="29" t="s">
        <v>332</v>
      </c>
      <c r="G99" s="33" t="s">
        <v>624</v>
      </c>
      <c r="H99" s="31" t="s">
        <v>599</v>
      </c>
      <c r="I99" s="107" t="s">
        <v>635</v>
      </c>
      <c r="J99" s="118"/>
      <c r="K99" s="119"/>
      <c r="L99" s="119"/>
      <c r="M99" s="120"/>
      <c r="N99" s="107"/>
      <c r="O99" s="108"/>
      <c r="P99" s="97">
        <f>IF(OR(Tableau2[[#This Row],[Audit outcome
In case of "N/A", please state why in Comments]]="Not fulfilled",Tableau2[[#This Row],[Audit outcome
In case of "N/A", please state why in Comments]]="Partial"),'Audit details'!$G$10+VLOOKUP(Tableau2[[#This Row],[Categorization]],'CAP follow up'!$K$12:$M$14,2,FALSE),"N/A")</f>
        <v>44005</v>
      </c>
      <c r="Q99" s="108"/>
      <c r="R99" s="108" t="s">
        <v>643</v>
      </c>
      <c r="S99" s="71"/>
    </row>
    <row r="100" spans="2:19" ht="51" x14ac:dyDescent="0.2">
      <c r="B100" s="70"/>
      <c r="C100" s="32" t="s">
        <v>583</v>
      </c>
      <c r="D100" s="29" t="s">
        <v>72</v>
      </c>
      <c r="E100" s="29" t="s">
        <v>91</v>
      </c>
      <c r="F100" s="29" t="s">
        <v>333</v>
      </c>
      <c r="G100" s="33" t="s">
        <v>623</v>
      </c>
      <c r="H100" s="31" t="s">
        <v>599</v>
      </c>
      <c r="I100" s="107" t="s">
        <v>635</v>
      </c>
      <c r="J100" s="118"/>
      <c r="K100" s="119"/>
      <c r="L100" s="119"/>
      <c r="M100" s="120"/>
      <c r="N100" s="107"/>
      <c r="O100" s="108"/>
      <c r="P100" s="97">
        <f>IF(OR(Tableau2[[#This Row],[Audit outcome
In case of "N/A", please state why in Comments]]="Not fulfilled",Tableau2[[#This Row],[Audit outcome
In case of "N/A", please state why in Comments]]="Partial"),'Audit details'!$G$10+VLOOKUP(Tableau2[[#This Row],[Categorization]],'CAP follow up'!$K$12:$M$14,2,FALSE),"N/A")</f>
        <v>44005</v>
      </c>
      <c r="Q100" s="108"/>
      <c r="R100" s="108" t="s">
        <v>643</v>
      </c>
      <c r="S100" s="71"/>
    </row>
    <row r="101" spans="2:19" ht="51" x14ac:dyDescent="0.2">
      <c r="B101" s="70"/>
      <c r="C101" s="32" t="s">
        <v>584</v>
      </c>
      <c r="D101" s="29" t="s">
        <v>72</v>
      </c>
      <c r="E101" s="29" t="s">
        <v>91</v>
      </c>
      <c r="F101" s="29" t="s">
        <v>334</v>
      </c>
      <c r="G101" s="33" t="s">
        <v>623</v>
      </c>
      <c r="H101" s="31" t="s">
        <v>599</v>
      </c>
      <c r="I101" s="107" t="s">
        <v>635</v>
      </c>
      <c r="J101" s="118"/>
      <c r="K101" s="119"/>
      <c r="L101" s="119"/>
      <c r="M101" s="120"/>
      <c r="N101" s="107"/>
      <c r="O101" s="108"/>
      <c r="P101" s="97">
        <f>IF(OR(Tableau2[[#This Row],[Audit outcome
In case of "N/A", please state why in Comments]]="Not fulfilled",Tableau2[[#This Row],[Audit outcome
In case of "N/A", please state why in Comments]]="Partial"),'Audit details'!$G$10+VLOOKUP(Tableau2[[#This Row],[Categorization]],'CAP follow up'!$K$12:$M$14,2,FALSE),"N/A")</f>
        <v>44005</v>
      </c>
      <c r="Q101" s="108"/>
      <c r="R101" s="108" t="s">
        <v>643</v>
      </c>
      <c r="S101" s="71"/>
    </row>
    <row r="102" spans="2:19" ht="51" x14ac:dyDescent="0.2">
      <c r="B102" s="70"/>
      <c r="C102" s="32" t="s">
        <v>585</v>
      </c>
      <c r="D102" s="29" t="s">
        <v>72</v>
      </c>
      <c r="E102" s="29" t="s">
        <v>91</v>
      </c>
      <c r="F102" s="29" t="s">
        <v>335</v>
      </c>
      <c r="G102" s="33" t="s">
        <v>619</v>
      </c>
      <c r="H102" s="31" t="s">
        <v>599</v>
      </c>
      <c r="I102" s="107" t="s">
        <v>635</v>
      </c>
      <c r="J102" s="118"/>
      <c r="K102" s="119"/>
      <c r="L102" s="119"/>
      <c r="M102" s="120"/>
      <c r="N102" s="107"/>
      <c r="O102" s="108"/>
      <c r="P102" s="97">
        <f>IF(OR(Tableau2[[#This Row],[Audit outcome
In case of "N/A", please state why in Comments]]="Not fulfilled",Tableau2[[#This Row],[Audit outcome
In case of "N/A", please state why in Comments]]="Partial"),'Audit details'!$G$10+VLOOKUP(Tableau2[[#This Row],[Categorization]],'CAP follow up'!$K$12:$M$14,2,FALSE),"N/A")</f>
        <v>44005</v>
      </c>
      <c r="Q102" s="108"/>
      <c r="R102" s="108" t="s">
        <v>643</v>
      </c>
      <c r="S102" s="71"/>
    </row>
    <row r="103" spans="2:19" ht="51" x14ac:dyDescent="0.2">
      <c r="B103" s="70"/>
      <c r="C103" s="32" t="s">
        <v>586</v>
      </c>
      <c r="D103" s="29" t="s">
        <v>72</v>
      </c>
      <c r="E103" s="29" t="s">
        <v>91</v>
      </c>
      <c r="F103" s="29" t="s">
        <v>336</v>
      </c>
      <c r="G103" s="33" t="s">
        <v>623</v>
      </c>
      <c r="H103" s="31" t="s">
        <v>599</v>
      </c>
      <c r="I103" s="107" t="s">
        <v>635</v>
      </c>
      <c r="J103" s="118"/>
      <c r="K103" s="119"/>
      <c r="L103" s="119"/>
      <c r="M103" s="120"/>
      <c r="N103" s="107"/>
      <c r="O103" s="108"/>
      <c r="P103" s="97">
        <f>IF(OR(Tableau2[[#This Row],[Audit outcome
In case of "N/A", please state why in Comments]]="Not fulfilled",Tableau2[[#This Row],[Audit outcome
In case of "N/A", please state why in Comments]]="Partial"),'Audit details'!$G$10+VLOOKUP(Tableau2[[#This Row],[Categorization]],'CAP follow up'!$K$12:$M$14,2,FALSE),"N/A")</f>
        <v>44005</v>
      </c>
      <c r="Q103" s="108"/>
      <c r="R103" s="108" t="s">
        <v>643</v>
      </c>
      <c r="S103" s="71"/>
    </row>
    <row r="104" spans="2:19" ht="51" x14ac:dyDescent="0.2">
      <c r="B104" s="70"/>
      <c r="C104" s="32" t="s">
        <v>587</v>
      </c>
      <c r="D104" s="29" t="s">
        <v>72</v>
      </c>
      <c r="E104" s="29" t="s">
        <v>91</v>
      </c>
      <c r="F104" s="29" t="s">
        <v>337</v>
      </c>
      <c r="G104" s="33" t="s">
        <v>623</v>
      </c>
      <c r="H104" s="31" t="s">
        <v>599</v>
      </c>
      <c r="I104" s="107" t="s">
        <v>635</v>
      </c>
      <c r="J104" s="118"/>
      <c r="K104" s="119"/>
      <c r="L104" s="119"/>
      <c r="M104" s="120"/>
      <c r="N104" s="107"/>
      <c r="O104" s="108"/>
      <c r="P104" s="97">
        <f>IF(OR(Tableau2[[#This Row],[Audit outcome
In case of "N/A", please state why in Comments]]="Not fulfilled",Tableau2[[#This Row],[Audit outcome
In case of "N/A", please state why in Comments]]="Partial"),'Audit details'!$G$10+VLOOKUP(Tableau2[[#This Row],[Categorization]],'CAP follow up'!$K$12:$M$14,2,FALSE),"N/A")</f>
        <v>44005</v>
      </c>
      <c r="Q104" s="108"/>
      <c r="R104" s="108" t="s">
        <v>643</v>
      </c>
      <c r="S104" s="71"/>
    </row>
    <row r="105" spans="2:19" ht="51" x14ac:dyDescent="0.2">
      <c r="B105" s="70"/>
      <c r="C105" s="32" t="s">
        <v>588</v>
      </c>
      <c r="D105" s="29" t="s">
        <v>72</v>
      </c>
      <c r="E105" s="29" t="s">
        <v>91</v>
      </c>
      <c r="F105" s="29" t="s">
        <v>338</v>
      </c>
      <c r="G105" s="33" t="s">
        <v>627</v>
      </c>
      <c r="H105" s="31" t="s">
        <v>599</v>
      </c>
      <c r="I105" s="107" t="s">
        <v>635</v>
      </c>
      <c r="J105" s="118"/>
      <c r="K105" s="119"/>
      <c r="L105" s="119"/>
      <c r="M105" s="120"/>
      <c r="N105" s="107"/>
      <c r="O105" s="108"/>
      <c r="P105" s="97">
        <f>IF(OR(Tableau2[[#This Row],[Audit outcome
In case of "N/A", please state why in Comments]]="Not fulfilled",Tableau2[[#This Row],[Audit outcome
In case of "N/A", please state why in Comments]]="Partial"),'Audit details'!$G$10+VLOOKUP(Tableau2[[#This Row],[Categorization]],'CAP follow up'!$K$12:$M$14,2,FALSE),"N/A")</f>
        <v>44005</v>
      </c>
      <c r="Q105" s="108"/>
      <c r="R105" s="108" t="s">
        <v>643</v>
      </c>
      <c r="S105" s="71"/>
    </row>
    <row r="106" spans="2:19" ht="51" x14ac:dyDescent="0.2">
      <c r="B106" s="70"/>
      <c r="C106" s="32" t="s">
        <v>173</v>
      </c>
      <c r="D106" s="29" t="s">
        <v>72</v>
      </c>
      <c r="E106" s="29" t="s">
        <v>92</v>
      </c>
      <c r="F106" s="29" t="s">
        <v>339</v>
      </c>
      <c r="G106" s="33" t="s">
        <v>623</v>
      </c>
      <c r="H106" s="31" t="s">
        <v>599</v>
      </c>
      <c r="I106" s="107" t="s">
        <v>635</v>
      </c>
      <c r="J106" s="118"/>
      <c r="K106" s="119"/>
      <c r="L106" s="119"/>
      <c r="M106" s="120"/>
      <c r="N106" s="107"/>
      <c r="O106" s="108"/>
      <c r="P106" s="97">
        <f>IF(OR(Tableau2[[#This Row],[Audit outcome
In case of "N/A", please state why in Comments]]="Not fulfilled",Tableau2[[#This Row],[Audit outcome
In case of "N/A", please state why in Comments]]="Partial"),'Audit details'!$G$10+VLOOKUP(Tableau2[[#This Row],[Categorization]],'CAP follow up'!$K$12:$M$14,2,FALSE),"N/A")</f>
        <v>44005</v>
      </c>
      <c r="Q106" s="108"/>
      <c r="R106" s="108" t="s">
        <v>643</v>
      </c>
      <c r="S106" s="71"/>
    </row>
    <row r="107" spans="2:19" ht="51" x14ac:dyDescent="0.2">
      <c r="B107" s="70"/>
      <c r="C107" s="32" t="s">
        <v>174</v>
      </c>
      <c r="D107" s="29" t="s">
        <v>72</v>
      </c>
      <c r="E107" s="29" t="s">
        <v>92</v>
      </c>
      <c r="F107" s="29" t="s">
        <v>340</v>
      </c>
      <c r="G107" s="33" t="s">
        <v>623</v>
      </c>
      <c r="H107" s="31" t="s">
        <v>599</v>
      </c>
      <c r="I107" s="107" t="s">
        <v>635</v>
      </c>
      <c r="J107" s="118"/>
      <c r="K107" s="119"/>
      <c r="L107" s="119"/>
      <c r="M107" s="120"/>
      <c r="N107" s="107"/>
      <c r="O107" s="108"/>
      <c r="P107" s="97">
        <f>IF(OR(Tableau2[[#This Row],[Audit outcome
In case of "N/A", please state why in Comments]]="Not fulfilled",Tableau2[[#This Row],[Audit outcome
In case of "N/A", please state why in Comments]]="Partial"),'Audit details'!$G$10+VLOOKUP(Tableau2[[#This Row],[Categorization]],'CAP follow up'!$K$12:$M$14,2,FALSE),"N/A")</f>
        <v>44005</v>
      </c>
      <c r="Q107" s="108"/>
      <c r="R107" s="108" t="s">
        <v>643</v>
      </c>
      <c r="S107" s="71"/>
    </row>
    <row r="108" spans="2:19" ht="51" x14ac:dyDescent="0.2">
      <c r="B108" s="70"/>
      <c r="C108" s="32" t="s">
        <v>576</v>
      </c>
      <c r="D108" s="29" t="s">
        <v>72</v>
      </c>
      <c r="E108" s="29" t="s">
        <v>92</v>
      </c>
      <c r="F108" s="29" t="s">
        <v>341</v>
      </c>
      <c r="G108" s="33" t="s">
        <v>623</v>
      </c>
      <c r="H108" s="31" t="s">
        <v>599</v>
      </c>
      <c r="I108" s="107" t="s">
        <v>635</v>
      </c>
      <c r="J108" s="118"/>
      <c r="K108" s="119"/>
      <c r="L108" s="119"/>
      <c r="M108" s="120"/>
      <c r="N108" s="107"/>
      <c r="O108" s="108"/>
      <c r="P108" s="97">
        <f>IF(OR(Tableau2[[#This Row],[Audit outcome
In case of "N/A", please state why in Comments]]="Not fulfilled",Tableau2[[#This Row],[Audit outcome
In case of "N/A", please state why in Comments]]="Partial"),'Audit details'!$G$10+VLOOKUP(Tableau2[[#This Row],[Categorization]],'CAP follow up'!$K$12:$M$14,2,FALSE),"N/A")</f>
        <v>44005</v>
      </c>
      <c r="Q108" s="108"/>
      <c r="R108" s="108" t="s">
        <v>643</v>
      </c>
      <c r="S108" s="71"/>
    </row>
    <row r="109" spans="2:19" ht="51" x14ac:dyDescent="0.2">
      <c r="B109" s="70"/>
      <c r="C109" s="32" t="s">
        <v>577</v>
      </c>
      <c r="D109" s="29" t="s">
        <v>72</v>
      </c>
      <c r="E109" s="29" t="s">
        <v>92</v>
      </c>
      <c r="F109" s="29" t="s">
        <v>342</v>
      </c>
      <c r="G109" s="33" t="s">
        <v>623</v>
      </c>
      <c r="H109" s="31" t="s">
        <v>599</v>
      </c>
      <c r="I109" s="107" t="s">
        <v>635</v>
      </c>
      <c r="J109" s="118"/>
      <c r="K109" s="119"/>
      <c r="L109" s="119"/>
      <c r="M109" s="120"/>
      <c r="N109" s="107"/>
      <c r="O109" s="108"/>
      <c r="P109" s="97">
        <f>IF(OR(Tableau2[[#This Row],[Audit outcome
In case of "N/A", please state why in Comments]]="Not fulfilled",Tableau2[[#This Row],[Audit outcome
In case of "N/A", please state why in Comments]]="Partial"),'Audit details'!$G$10+VLOOKUP(Tableau2[[#This Row],[Categorization]],'CAP follow up'!$K$12:$M$14,2,FALSE),"N/A")</f>
        <v>44005</v>
      </c>
      <c r="Q109" s="108"/>
      <c r="R109" s="108" t="s">
        <v>643</v>
      </c>
      <c r="S109" s="71"/>
    </row>
    <row r="110" spans="2:19" ht="51" x14ac:dyDescent="0.2">
      <c r="B110" s="70"/>
      <c r="C110" s="32" t="s">
        <v>578</v>
      </c>
      <c r="D110" s="29" t="s">
        <v>72</v>
      </c>
      <c r="E110" s="29" t="s">
        <v>92</v>
      </c>
      <c r="F110" s="29" t="s">
        <v>343</v>
      </c>
      <c r="G110" s="33" t="s">
        <v>627</v>
      </c>
      <c r="H110" s="31" t="s">
        <v>600</v>
      </c>
      <c r="I110" s="107" t="s">
        <v>635</v>
      </c>
      <c r="J110" s="118"/>
      <c r="K110" s="119"/>
      <c r="L110" s="119"/>
      <c r="M110" s="120"/>
      <c r="N110" s="107"/>
      <c r="O110" s="108"/>
      <c r="P110" s="97">
        <f>IF(OR(Tableau2[[#This Row],[Audit outcome
In case of "N/A", please state why in Comments]]="Not fulfilled",Tableau2[[#This Row],[Audit outcome
In case of "N/A", please state why in Comments]]="Partial"),'Audit details'!$G$10+VLOOKUP(Tableau2[[#This Row],[Categorization]],'CAP follow up'!$K$12:$M$14,2,FALSE),"N/A")</f>
        <v>44095</v>
      </c>
      <c r="Q110" s="108"/>
      <c r="R110" s="108" t="s">
        <v>643</v>
      </c>
      <c r="S110" s="71"/>
    </row>
    <row r="111" spans="2:19" ht="51" x14ac:dyDescent="0.2">
      <c r="B111" s="70"/>
      <c r="C111" s="32" t="s">
        <v>579</v>
      </c>
      <c r="D111" s="29" t="s">
        <v>72</v>
      </c>
      <c r="E111" s="29" t="s">
        <v>92</v>
      </c>
      <c r="F111" s="29" t="s">
        <v>344</v>
      </c>
      <c r="G111" s="33" t="s">
        <v>623</v>
      </c>
      <c r="H111" s="31" t="s">
        <v>599</v>
      </c>
      <c r="I111" s="107" t="s">
        <v>635</v>
      </c>
      <c r="J111" s="118"/>
      <c r="K111" s="119"/>
      <c r="L111" s="119"/>
      <c r="M111" s="120"/>
      <c r="N111" s="107"/>
      <c r="O111" s="108"/>
      <c r="P111" s="97">
        <f>IF(OR(Tableau2[[#This Row],[Audit outcome
In case of "N/A", please state why in Comments]]="Not fulfilled",Tableau2[[#This Row],[Audit outcome
In case of "N/A", please state why in Comments]]="Partial"),'Audit details'!$G$10+VLOOKUP(Tableau2[[#This Row],[Categorization]],'CAP follow up'!$K$12:$M$14,2,FALSE),"N/A")</f>
        <v>44005</v>
      </c>
      <c r="Q111" s="108"/>
      <c r="R111" s="108" t="s">
        <v>643</v>
      </c>
      <c r="S111" s="71"/>
    </row>
    <row r="112" spans="2:19" ht="51" x14ac:dyDescent="0.2">
      <c r="B112" s="70"/>
      <c r="C112" s="32" t="s">
        <v>580</v>
      </c>
      <c r="D112" s="29" t="s">
        <v>72</v>
      </c>
      <c r="E112" s="29" t="s">
        <v>92</v>
      </c>
      <c r="F112" s="29" t="s">
        <v>345</v>
      </c>
      <c r="G112" s="33" t="s">
        <v>624</v>
      </c>
      <c r="H112" s="31" t="s">
        <v>600</v>
      </c>
      <c r="I112" s="107" t="s">
        <v>635</v>
      </c>
      <c r="J112" s="118"/>
      <c r="K112" s="119"/>
      <c r="L112" s="119"/>
      <c r="M112" s="120"/>
      <c r="N112" s="107"/>
      <c r="O112" s="108"/>
      <c r="P112" s="97">
        <f>IF(OR(Tableau2[[#This Row],[Audit outcome
In case of "N/A", please state why in Comments]]="Not fulfilled",Tableau2[[#This Row],[Audit outcome
In case of "N/A", please state why in Comments]]="Partial"),'Audit details'!$G$10+VLOOKUP(Tableau2[[#This Row],[Categorization]],'CAP follow up'!$K$12:$M$14,2,FALSE),"N/A")</f>
        <v>44095</v>
      </c>
      <c r="Q112" s="108"/>
      <c r="R112" s="108" t="s">
        <v>643</v>
      </c>
      <c r="S112" s="71"/>
    </row>
    <row r="113" spans="2:19" ht="204" x14ac:dyDescent="0.2">
      <c r="B113" s="70"/>
      <c r="C113" s="32" t="s">
        <v>175</v>
      </c>
      <c r="D113" s="29" t="s">
        <v>72</v>
      </c>
      <c r="E113" s="29" t="s">
        <v>93</v>
      </c>
      <c r="F113" s="30" t="s">
        <v>346</v>
      </c>
      <c r="G113" s="33" t="s">
        <v>619</v>
      </c>
      <c r="H113" s="31" t="s">
        <v>599</v>
      </c>
      <c r="I113" s="107" t="s">
        <v>635</v>
      </c>
      <c r="J113" s="118"/>
      <c r="K113" s="119"/>
      <c r="L113" s="119"/>
      <c r="M113" s="120"/>
      <c r="N113" s="107"/>
      <c r="O113" s="108"/>
      <c r="P113" s="97">
        <f>IF(OR(Tableau2[[#This Row],[Audit outcome
In case of "N/A", please state why in Comments]]="Not fulfilled",Tableau2[[#This Row],[Audit outcome
In case of "N/A", please state why in Comments]]="Partial"),'Audit details'!$G$10+VLOOKUP(Tableau2[[#This Row],[Categorization]],'CAP follow up'!$K$12:$M$14,2,FALSE),"N/A")</f>
        <v>44005</v>
      </c>
      <c r="Q113" s="108"/>
      <c r="R113" s="108" t="s">
        <v>643</v>
      </c>
      <c r="S113" s="71"/>
    </row>
    <row r="114" spans="2:19" ht="221" x14ac:dyDescent="0.2">
      <c r="B114" s="70"/>
      <c r="C114" s="32" t="s">
        <v>176</v>
      </c>
      <c r="D114" s="29" t="s">
        <v>72</v>
      </c>
      <c r="E114" s="29" t="s">
        <v>94</v>
      </c>
      <c r="F114" s="30" t="s">
        <v>347</v>
      </c>
      <c r="G114" s="33" t="s">
        <v>619</v>
      </c>
      <c r="H114" s="31" t="s">
        <v>599</v>
      </c>
      <c r="I114" s="107" t="s">
        <v>635</v>
      </c>
      <c r="J114" s="118"/>
      <c r="K114" s="119"/>
      <c r="L114" s="119"/>
      <c r="M114" s="120"/>
      <c r="N114" s="107"/>
      <c r="O114" s="108"/>
      <c r="P114" s="97">
        <f>IF(OR(Tableau2[[#This Row],[Audit outcome
In case of "N/A", please state why in Comments]]="Not fulfilled",Tableau2[[#This Row],[Audit outcome
In case of "N/A", please state why in Comments]]="Partial"),'Audit details'!$G$10+VLOOKUP(Tableau2[[#This Row],[Categorization]],'CAP follow up'!$K$12:$M$14,2,FALSE),"N/A")</f>
        <v>44005</v>
      </c>
      <c r="Q114" s="108"/>
      <c r="R114" s="108" t="s">
        <v>643</v>
      </c>
      <c r="S114" s="71"/>
    </row>
    <row r="115" spans="2:19" ht="51" x14ac:dyDescent="0.2">
      <c r="B115" s="70"/>
      <c r="C115" s="32" t="s">
        <v>177</v>
      </c>
      <c r="D115" s="29" t="s">
        <v>72</v>
      </c>
      <c r="E115" s="29" t="s">
        <v>95</v>
      </c>
      <c r="F115" s="29" t="s">
        <v>348</v>
      </c>
      <c r="G115" s="33" t="s">
        <v>623</v>
      </c>
      <c r="H115" s="31" t="s">
        <v>599</v>
      </c>
      <c r="I115" s="107" t="s">
        <v>635</v>
      </c>
      <c r="J115" s="118"/>
      <c r="K115" s="119"/>
      <c r="L115" s="119"/>
      <c r="M115" s="120"/>
      <c r="N115" s="107"/>
      <c r="O115" s="108"/>
      <c r="P115" s="97">
        <f>IF(OR(Tableau2[[#This Row],[Audit outcome
In case of "N/A", please state why in Comments]]="Not fulfilled",Tableau2[[#This Row],[Audit outcome
In case of "N/A", please state why in Comments]]="Partial"),'Audit details'!$G$10+VLOOKUP(Tableau2[[#This Row],[Categorization]],'CAP follow up'!$K$12:$M$14,2,FALSE),"N/A")</f>
        <v>44005</v>
      </c>
      <c r="Q115" s="108"/>
      <c r="R115" s="108" t="s">
        <v>643</v>
      </c>
      <c r="S115" s="71"/>
    </row>
    <row r="116" spans="2:19" ht="51" x14ac:dyDescent="0.2">
      <c r="B116" s="70"/>
      <c r="C116" s="32" t="s">
        <v>178</v>
      </c>
      <c r="D116" s="29" t="s">
        <v>72</v>
      </c>
      <c r="E116" s="29" t="s">
        <v>95</v>
      </c>
      <c r="F116" s="29" t="s">
        <v>349</v>
      </c>
      <c r="G116" s="33" t="s">
        <v>623</v>
      </c>
      <c r="H116" s="31" t="s">
        <v>599</v>
      </c>
      <c r="I116" s="107" t="s">
        <v>635</v>
      </c>
      <c r="J116" s="118"/>
      <c r="K116" s="119"/>
      <c r="L116" s="119"/>
      <c r="M116" s="120"/>
      <c r="N116" s="107"/>
      <c r="O116" s="108"/>
      <c r="P116" s="97">
        <f>IF(OR(Tableau2[[#This Row],[Audit outcome
In case of "N/A", please state why in Comments]]="Not fulfilled",Tableau2[[#This Row],[Audit outcome
In case of "N/A", please state why in Comments]]="Partial"),'Audit details'!$G$10+VLOOKUP(Tableau2[[#This Row],[Categorization]],'CAP follow up'!$K$12:$M$14,2,FALSE),"N/A")</f>
        <v>44005</v>
      </c>
      <c r="Q116" s="108"/>
      <c r="R116" s="108" t="s">
        <v>643</v>
      </c>
      <c r="S116" s="71"/>
    </row>
    <row r="117" spans="2:19" ht="51" x14ac:dyDescent="0.2">
      <c r="B117" s="70"/>
      <c r="C117" s="32" t="s">
        <v>575</v>
      </c>
      <c r="D117" s="29" t="s">
        <v>72</v>
      </c>
      <c r="E117" s="29" t="s">
        <v>95</v>
      </c>
      <c r="F117" s="29" t="s">
        <v>350</v>
      </c>
      <c r="G117" s="33" t="s">
        <v>624</v>
      </c>
      <c r="H117" s="31" t="s">
        <v>600</v>
      </c>
      <c r="I117" s="107" t="s">
        <v>635</v>
      </c>
      <c r="J117" s="118"/>
      <c r="K117" s="119"/>
      <c r="L117" s="119"/>
      <c r="M117" s="120"/>
      <c r="N117" s="107"/>
      <c r="O117" s="108"/>
      <c r="P117" s="97">
        <f>IF(OR(Tableau2[[#This Row],[Audit outcome
In case of "N/A", please state why in Comments]]="Not fulfilled",Tableau2[[#This Row],[Audit outcome
In case of "N/A", please state why in Comments]]="Partial"),'Audit details'!$G$10+VLOOKUP(Tableau2[[#This Row],[Categorization]],'CAP follow up'!$K$12:$M$14,2,FALSE),"N/A")</f>
        <v>44095</v>
      </c>
      <c r="Q117" s="108"/>
      <c r="R117" s="108" t="s">
        <v>643</v>
      </c>
      <c r="S117" s="71"/>
    </row>
    <row r="118" spans="2:19" ht="51" x14ac:dyDescent="0.2">
      <c r="B118" s="70"/>
      <c r="C118" s="32" t="s">
        <v>179</v>
      </c>
      <c r="D118" s="29" t="s">
        <v>72</v>
      </c>
      <c r="E118" s="29" t="s">
        <v>96</v>
      </c>
      <c r="F118" s="29" t="s">
        <v>351</v>
      </c>
      <c r="G118" s="33" t="s">
        <v>619</v>
      </c>
      <c r="H118" s="31" t="s">
        <v>600</v>
      </c>
      <c r="I118" s="107" t="s">
        <v>635</v>
      </c>
      <c r="J118" s="118"/>
      <c r="K118" s="119"/>
      <c r="L118" s="119"/>
      <c r="M118" s="120"/>
      <c r="N118" s="107"/>
      <c r="O118" s="108"/>
      <c r="P118" s="97">
        <f>IF(OR(Tableau2[[#This Row],[Audit outcome
In case of "N/A", please state why in Comments]]="Not fulfilled",Tableau2[[#This Row],[Audit outcome
In case of "N/A", please state why in Comments]]="Partial"),'Audit details'!$G$10+VLOOKUP(Tableau2[[#This Row],[Categorization]],'CAP follow up'!$K$12:$M$14,2,FALSE),"N/A")</f>
        <v>44095</v>
      </c>
      <c r="Q118" s="108"/>
      <c r="R118" s="108" t="s">
        <v>643</v>
      </c>
      <c r="S118" s="71"/>
    </row>
    <row r="119" spans="2:19" ht="51" x14ac:dyDescent="0.2">
      <c r="B119" s="70"/>
      <c r="C119" s="32" t="s">
        <v>180</v>
      </c>
      <c r="D119" s="29" t="s">
        <v>72</v>
      </c>
      <c r="E119" s="29" t="s">
        <v>96</v>
      </c>
      <c r="F119" s="29" t="s">
        <v>352</v>
      </c>
      <c r="G119" s="33" t="s">
        <v>623</v>
      </c>
      <c r="H119" s="31" t="s">
        <v>599</v>
      </c>
      <c r="I119" s="107" t="s">
        <v>635</v>
      </c>
      <c r="J119" s="118"/>
      <c r="K119" s="119"/>
      <c r="L119" s="119"/>
      <c r="M119" s="120"/>
      <c r="N119" s="107"/>
      <c r="O119" s="108"/>
      <c r="P119" s="97">
        <f>IF(OR(Tableau2[[#This Row],[Audit outcome
In case of "N/A", please state why in Comments]]="Not fulfilled",Tableau2[[#This Row],[Audit outcome
In case of "N/A", please state why in Comments]]="Partial"),'Audit details'!$G$10+VLOOKUP(Tableau2[[#This Row],[Categorization]],'CAP follow up'!$K$12:$M$14,2,FALSE),"N/A")</f>
        <v>44005</v>
      </c>
      <c r="Q119" s="108"/>
      <c r="R119" s="108" t="s">
        <v>643</v>
      </c>
      <c r="S119" s="71"/>
    </row>
    <row r="120" spans="2:19" ht="51" x14ac:dyDescent="0.2">
      <c r="B120" s="70"/>
      <c r="C120" s="32" t="s">
        <v>572</v>
      </c>
      <c r="D120" s="29" t="s">
        <v>72</v>
      </c>
      <c r="E120" s="29" t="s">
        <v>96</v>
      </c>
      <c r="F120" s="29" t="s">
        <v>353</v>
      </c>
      <c r="G120" s="33" t="s">
        <v>619</v>
      </c>
      <c r="H120" s="31" t="s">
        <v>600</v>
      </c>
      <c r="I120" s="107" t="s">
        <v>635</v>
      </c>
      <c r="J120" s="118"/>
      <c r="K120" s="119"/>
      <c r="L120" s="119"/>
      <c r="M120" s="120"/>
      <c r="N120" s="107"/>
      <c r="O120" s="108"/>
      <c r="P120" s="97">
        <f>IF(OR(Tableau2[[#This Row],[Audit outcome
In case of "N/A", please state why in Comments]]="Not fulfilled",Tableau2[[#This Row],[Audit outcome
In case of "N/A", please state why in Comments]]="Partial"),'Audit details'!$G$10+VLOOKUP(Tableau2[[#This Row],[Categorization]],'CAP follow up'!$K$12:$M$14,2,FALSE),"N/A")</f>
        <v>44095</v>
      </c>
      <c r="Q120" s="108"/>
      <c r="R120" s="108" t="s">
        <v>643</v>
      </c>
      <c r="S120" s="71"/>
    </row>
    <row r="121" spans="2:19" ht="51" x14ac:dyDescent="0.2">
      <c r="B121" s="70"/>
      <c r="C121" s="32" t="s">
        <v>573</v>
      </c>
      <c r="D121" s="29" t="s">
        <v>72</v>
      </c>
      <c r="E121" s="29" t="s">
        <v>96</v>
      </c>
      <c r="F121" s="29" t="s">
        <v>354</v>
      </c>
      <c r="G121" s="33" t="s">
        <v>623</v>
      </c>
      <c r="H121" s="31" t="s">
        <v>599</v>
      </c>
      <c r="I121" s="107" t="s">
        <v>635</v>
      </c>
      <c r="J121" s="118"/>
      <c r="K121" s="119"/>
      <c r="L121" s="119"/>
      <c r="M121" s="120"/>
      <c r="N121" s="107"/>
      <c r="O121" s="108"/>
      <c r="P121" s="97">
        <f>IF(OR(Tableau2[[#This Row],[Audit outcome
In case of "N/A", please state why in Comments]]="Not fulfilled",Tableau2[[#This Row],[Audit outcome
In case of "N/A", please state why in Comments]]="Partial"),'Audit details'!$G$10+VLOOKUP(Tableau2[[#This Row],[Categorization]],'CAP follow up'!$K$12:$M$14,2,FALSE),"N/A")</f>
        <v>44005</v>
      </c>
      <c r="Q121" s="108"/>
      <c r="R121" s="108" t="s">
        <v>643</v>
      </c>
      <c r="S121" s="71"/>
    </row>
    <row r="122" spans="2:19" ht="51" x14ac:dyDescent="0.2">
      <c r="B122" s="70"/>
      <c r="C122" s="32" t="s">
        <v>574</v>
      </c>
      <c r="D122" s="29" t="s">
        <v>72</v>
      </c>
      <c r="E122" s="29" t="s">
        <v>96</v>
      </c>
      <c r="F122" s="29" t="s">
        <v>355</v>
      </c>
      <c r="G122" s="33" t="s">
        <v>619</v>
      </c>
      <c r="H122" s="31" t="s">
        <v>599</v>
      </c>
      <c r="I122" s="107" t="s">
        <v>635</v>
      </c>
      <c r="J122" s="118"/>
      <c r="K122" s="119"/>
      <c r="L122" s="119"/>
      <c r="M122" s="120"/>
      <c r="N122" s="107"/>
      <c r="O122" s="108"/>
      <c r="P122" s="97">
        <f>IF(OR(Tableau2[[#This Row],[Audit outcome
In case of "N/A", please state why in Comments]]="Not fulfilled",Tableau2[[#This Row],[Audit outcome
In case of "N/A", please state why in Comments]]="Partial"),'Audit details'!$G$10+VLOOKUP(Tableau2[[#This Row],[Categorization]],'CAP follow up'!$K$12:$M$14,2,FALSE),"N/A")</f>
        <v>44005</v>
      </c>
      <c r="Q122" s="108"/>
      <c r="R122" s="108" t="s">
        <v>643</v>
      </c>
      <c r="S122" s="71"/>
    </row>
    <row r="123" spans="2:19" ht="51" x14ac:dyDescent="0.2">
      <c r="B123" s="70"/>
      <c r="C123" s="32" t="s">
        <v>181</v>
      </c>
      <c r="D123" s="29" t="s">
        <v>72</v>
      </c>
      <c r="E123" s="29" t="s">
        <v>97</v>
      </c>
      <c r="F123" s="30" t="s">
        <v>61</v>
      </c>
      <c r="G123" s="33" t="s">
        <v>619</v>
      </c>
      <c r="H123" s="31" t="s">
        <v>599</v>
      </c>
      <c r="I123" s="107" t="s">
        <v>635</v>
      </c>
      <c r="J123" s="118"/>
      <c r="K123" s="119"/>
      <c r="L123" s="119"/>
      <c r="M123" s="120"/>
      <c r="N123" s="107"/>
      <c r="O123" s="108"/>
      <c r="P123" s="97">
        <f>IF(OR(Tableau2[[#This Row],[Audit outcome
In case of "N/A", please state why in Comments]]="Not fulfilled",Tableau2[[#This Row],[Audit outcome
In case of "N/A", please state why in Comments]]="Partial"),'Audit details'!$G$10+VLOOKUP(Tableau2[[#This Row],[Categorization]],'CAP follow up'!$K$12:$M$14,2,FALSE),"N/A")</f>
        <v>44005</v>
      </c>
      <c r="Q123" s="108"/>
      <c r="R123" s="108" t="s">
        <v>643</v>
      </c>
      <c r="S123" s="71"/>
    </row>
    <row r="124" spans="2:19" ht="51" x14ac:dyDescent="0.2">
      <c r="B124" s="70"/>
      <c r="C124" s="32" t="s">
        <v>182</v>
      </c>
      <c r="D124" s="29" t="s">
        <v>72</v>
      </c>
      <c r="E124" s="29" t="s">
        <v>98</v>
      </c>
      <c r="F124" s="29" t="s">
        <v>356</v>
      </c>
      <c r="G124" s="33" t="s">
        <v>619</v>
      </c>
      <c r="H124" s="31" t="s">
        <v>602</v>
      </c>
      <c r="I124" s="107" t="s">
        <v>635</v>
      </c>
      <c r="J124" s="118"/>
      <c r="K124" s="119"/>
      <c r="L124" s="119"/>
      <c r="M124" s="120"/>
      <c r="N124" s="107"/>
      <c r="O124" s="108"/>
      <c r="P124" s="97">
        <f>IF(OR(Tableau2[[#This Row],[Audit outcome
In case of "N/A", please state why in Comments]]="Not fulfilled",Tableau2[[#This Row],[Audit outcome
In case of "N/A", please state why in Comments]]="Partial"),'Audit details'!$G$10+VLOOKUP(Tableau2[[#This Row],[Categorization]],'CAP follow up'!$K$12:$M$14,2,FALSE),"N/A")</f>
        <v>43960</v>
      </c>
      <c r="Q124" s="108"/>
      <c r="R124" s="108" t="s">
        <v>643</v>
      </c>
      <c r="S124" s="71"/>
    </row>
    <row r="125" spans="2:19" ht="51" x14ac:dyDescent="0.2">
      <c r="B125" s="70"/>
      <c r="C125" s="32" t="s">
        <v>183</v>
      </c>
      <c r="D125" s="29" t="s">
        <v>72</v>
      </c>
      <c r="E125" s="29" t="s">
        <v>98</v>
      </c>
      <c r="F125" s="29" t="s">
        <v>357</v>
      </c>
      <c r="G125" s="33" t="s">
        <v>622</v>
      </c>
      <c r="H125" s="31" t="s">
        <v>599</v>
      </c>
      <c r="I125" s="107" t="s">
        <v>635</v>
      </c>
      <c r="J125" s="118"/>
      <c r="K125" s="119"/>
      <c r="L125" s="119"/>
      <c r="M125" s="120"/>
      <c r="N125" s="107"/>
      <c r="O125" s="108"/>
      <c r="P125" s="97">
        <f>IF(OR(Tableau2[[#This Row],[Audit outcome
In case of "N/A", please state why in Comments]]="Not fulfilled",Tableau2[[#This Row],[Audit outcome
In case of "N/A", please state why in Comments]]="Partial"),'Audit details'!$G$10+VLOOKUP(Tableau2[[#This Row],[Categorization]],'CAP follow up'!$K$12:$M$14,2,FALSE),"N/A")</f>
        <v>44005</v>
      </c>
      <c r="Q125" s="108"/>
      <c r="R125" s="108" t="s">
        <v>643</v>
      </c>
      <c r="S125" s="71"/>
    </row>
    <row r="126" spans="2:19" ht="51" x14ac:dyDescent="0.2">
      <c r="B126" s="70"/>
      <c r="C126" s="32" t="s">
        <v>571</v>
      </c>
      <c r="D126" s="29" t="s">
        <v>72</v>
      </c>
      <c r="E126" s="29" t="s">
        <v>98</v>
      </c>
      <c r="F126" s="29" t="s">
        <v>358</v>
      </c>
      <c r="G126" s="33" t="s">
        <v>622</v>
      </c>
      <c r="H126" s="31" t="s">
        <v>599</v>
      </c>
      <c r="I126" s="107" t="s">
        <v>635</v>
      </c>
      <c r="J126" s="118"/>
      <c r="K126" s="119"/>
      <c r="L126" s="119"/>
      <c r="M126" s="120"/>
      <c r="N126" s="107"/>
      <c r="O126" s="108"/>
      <c r="P126" s="97">
        <f>IF(OR(Tableau2[[#This Row],[Audit outcome
In case of "N/A", please state why in Comments]]="Not fulfilled",Tableau2[[#This Row],[Audit outcome
In case of "N/A", please state why in Comments]]="Partial"),'Audit details'!$G$10+VLOOKUP(Tableau2[[#This Row],[Categorization]],'CAP follow up'!$K$12:$M$14,2,FALSE),"N/A")</f>
        <v>44005</v>
      </c>
      <c r="Q126" s="108"/>
      <c r="R126" s="108" t="s">
        <v>643</v>
      </c>
      <c r="S126" s="71"/>
    </row>
    <row r="127" spans="2:19" ht="51" x14ac:dyDescent="0.2">
      <c r="B127" s="70"/>
      <c r="C127" s="32" t="s">
        <v>184</v>
      </c>
      <c r="D127" s="29" t="s">
        <v>72</v>
      </c>
      <c r="E127" s="29" t="s">
        <v>99</v>
      </c>
      <c r="F127" s="29" t="s">
        <v>359</v>
      </c>
      <c r="G127" s="33" t="s">
        <v>624</v>
      </c>
      <c r="H127" s="31" t="s">
        <v>600</v>
      </c>
      <c r="I127" s="107" t="s">
        <v>635</v>
      </c>
      <c r="J127" s="118"/>
      <c r="K127" s="119"/>
      <c r="L127" s="119"/>
      <c r="M127" s="120"/>
      <c r="N127" s="107"/>
      <c r="O127" s="108"/>
      <c r="P127" s="97">
        <f>IF(OR(Tableau2[[#This Row],[Audit outcome
In case of "N/A", please state why in Comments]]="Not fulfilled",Tableau2[[#This Row],[Audit outcome
In case of "N/A", please state why in Comments]]="Partial"),'Audit details'!$G$10+VLOOKUP(Tableau2[[#This Row],[Categorization]],'CAP follow up'!$K$12:$M$14,2,FALSE),"N/A")</f>
        <v>44095</v>
      </c>
      <c r="Q127" s="108"/>
      <c r="R127" s="108" t="s">
        <v>643</v>
      </c>
      <c r="S127" s="71"/>
    </row>
    <row r="128" spans="2:19" ht="51" x14ac:dyDescent="0.2">
      <c r="B128" s="70"/>
      <c r="C128" s="32" t="s">
        <v>185</v>
      </c>
      <c r="D128" s="29" t="s">
        <v>72</v>
      </c>
      <c r="E128" s="29" t="s">
        <v>99</v>
      </c>
      <c r="F128" s="29" t="s">
        <v>360</v>
      </c>
      <c r="G128" s="33" t="s">
        <v>623</v>
      </c>
      <c r="H128" s="31" t="s">
        <v>599</v>
      </c>
      <c r="I128" s="107" t="s">
        <v>635</v>
      </c>
      <c r="J128" s="118"/>
      <c r="K128" s="119"/>
      <c r="L128" s="119"/>
      <c r="M128" s="120"/>
      <c r="N128" s="107"/>
      <c r="O128" s="108"/>
      <c r="P128" s="97">
        <f>IF(OR(Tableau2[[#This Row],[Audit outcome
In case of "N/A", please state why in Comments]]="Not fulfilled",Tableau2[[#This Row],[Audit outcome
In case of "N/A", please state why in Comments]]="Partial"),'Audit details'!$G$10+VLOOKUP(Tableau2[[#This Row],[Categorization]],'CAP follow up'!$K$12:$M$14,2,FALSE),"N/A")</f>
        <v>44005</v>
      </c>
      <c r="Q128" s="108"/>
      <c r="R128" s="108" t="s">
        <v>643</v>
      </c>
      <c r="S128" s="71"/>
    </row>
    <row r="129" spans="2:19" ht="51" x14ac:dyDescent="0.2">
      <c r="B129" s="70"/>
      <c r="C129" s="32" t="s">
        <v>568</v>
      </c>
      <c r="D129" s="29" t="s">
        <v>72</v>
      </c>
      <c r="E129" s="29" t="s">
        <v>99</v>
      </c>
      <c r="F129" s="29" t="s">
        <v>361</v>
      </c>
      <c r="G129" s="33" t="s">
        <v>623</v>
      </c>
      <c r="H129" s="31" t="s">
        <v>599</v>
      </c>
      <c r="I129" s="107" t="s">
        <v>635</v>
      </c>
      <c r="J129" s="118"/>
      <c r="K129" s="119"/>
      <c r="L129" s="119"/>
      <c r="M129" s="120"/>
      <c r="N129" s="107"/>
      <c r="O129" s="108"/>
      <c r="P129" s="97">
        <f>IF(OR(Tableau2[[#This Row],[Audit outcome
In case of "N/A", please state why in Comments]]="Not fulfilled",Tableau2[[#This Row],[Audit outcome
In case of "N/A", please state why in Comments]]="Partial"),'Audit details'!$G$10+VLOOKUP(Tableau2[[#This Row],[Categorization]],'CAP follow up'!$K$12:$M$14,2,FALSE),"N/A")</f>
        <v>44005</v>
      </c>
      <c r="Q129" s="108"/>
      <c r="R129" s="108" t="s">
        <v>643</v>
      </c>
      <c r="S129" s="71"/>
    </row>
    <row r="130" spans="2:19" ht="51" x14ac:dyDescent="0.2">
      <c r="B130" s="70"/>
      <c r="C130" s="32" t="s">
        <v>569</v>
      </c>
      <c r="D130" s="29" t="s">
        <v>72</v>
      </c>
      <c r="E130" s="29" t="s">
        <v>99</v>
      </c>
      <c r="F130" s="29" t="s">
        <v>362</v>
      </c>
      <c r="G130" s="33" t="s">
        <v>623</v>
      </c>
      <c r="H130" s="31" t="s">
        <v>599</v>
      </c>
      <c r="I130" s="107" t="s">
        <v>635</v>
      </c>
      <c r="J130" s="118"/>
      <c r="K130" s="119"/>
      <c r="L130" s="119"/>
      <c r="M130" s="120"/>
      <c r="N130" s="107"/>
      <c r="O130" s="108"/>
      <c r="P130" s="97">
        <f>IF(OR(Tableau2[[#This Row],[Audit outcome
In case of "N/A", please state why in Comments]]="Not fulfilled",Tableau2[[#This Row],[Audit outcome
In case of "N/A", please state why in Comments]]="Partial"),'Audit details'!$G$10+VLOOKUP(Tableau2[[#This Row],[Categorization]],'CAP follow up'!$K$12:$M$14,2,FALSE),"N/A")</f>
        <v>44005</v>
      </c>
      <c r="Q130" s="108"/>
      <c r="R130" s="108" t="s">
        <v>643</v>
      </c>
      <c r="S130" s="71"/>
    </row>
    <row r="131" spans="2:19" ht="51" x14ac:dyDescent="0.2">
      <c r="B131" s="70"/>
      <c r="C131" s="32" t="s">
        <v>570</v>
      </c>
      <c r="D131" s="29" t="s">
        <v>72</v>
      </c>
      <c r="E131" s="29" t="s">
        <v>99</v>
      </c>
      <c r="F131" s="29" t="s">
        <v>363</v>
      </c>
      <c r="G131" s="33" t="s">
        <v>623</v>
      </c>
      <c r="H131" s="31" t="s">
        <v>599</v>
      </c>
      <c r="I131" s="107" t="s">
        <v>635</v>
      </c>
      <c r="J131" s="118"/>
      <c r="K131" s="119"/>
      <c r="L131" s="119"/>
      <c r="M131" s="120"/>
      <c r="N131" s="107"/>
      <c r="O131" s="108"/>
      <c r="P131" s="97">
        <f>IF(OR(Tableau2[[#This Row],[Audit outcome
In case of "N/A", please state why in Comments]]="Not fulfilled",Tableau2[[#This Row],[Audit outcome
In case of "N/A", please state why in Comments]]="Partial"),'Audit details'!$G$10+VLOOKUP(Tableau2[[#This Row],[Categorization]],'CAP follow up'!$K$12:$M$14,2,FALSE),"N/A")</f>
        <v>44005</v>
      </c>
      <c r="Q131" s="108"/>
      <c r="R131" s="108" t="s">
        <v>643</v>
      </c>
      <c r="S131" s="71"/>
    </row>
    <row r="132" spans="2:19" ht="85" x14ac:dyDescent="0.2">
      <c r="B132" s="70"/>
      <c r="C132" s="32" t="s">
        <v>186</v>
      </c>
      <c r="D132" s="29" t="s">
        <v>72</v>
      </c>
      <c r="E132" s="29" t="s">
        <v>100</v>
      </c>
      <c r="F132" s="30" t="s">
        <v>611</v>
      </c>
      <c r="G132" s="33" t="s">
        <v>619</v>
      </c>
      <c r="H132" s="31" t="s">
        <v>599</v>
      </c>
      <c r="I132" s="107" t="s">
        <v>635</v>
      </c>
      <c r="J132" s="118"/>
      <c r="K132" s="119"/>
      <c r="L132" s="119"/>
      <c r="M132" s="120"/>
      <c r="N132" s="107"/>
      <c r="O132" s="108"/>
      <c r="P132" s="97">
        <f>IF(OR(Tableau2[[#This Row],[Audit outcome
In case of "N/A", please state why in Comments]]="Not fulfilled",Tableau2[[#This Row],[Audit outcome
In case of "N/A", please state why in Comments]]="Partial"),'Audit details'!$G$10+VLOOKUP(Tableau2[[#This Row],[Categorization]],'CAP follow up'!$K$12:$M$14,2,FALSE),"N/A")</f>
        <v>44005</v>
      </c>
      <c r="Q132" s="108"/>
      <c r="R132" s="108" t="s">
        <v>643</v>
      </c>
      <c r="S132" s="71"/>
    </row>
    <row r="133" spans="2:19" ht="221" x14ac:dyDescent="0.2">
      <c r="B133" s="70"/>
      <c r="C133" s="32" t="s">
        <v>187</v>
      </c>
      <c r="D133" s="29" t="s">
        <v>72</v>
      </c>
      <c r="E133" s="29" t="s">
        <v>101</v>
      </c>
      <c r="F133" s="30" t="s">
        <v>364</v>
      </c>
      <c r="G133" s="33" t="s">
        <v>619</v>
      </c>
      <c r="H133" s="31" t="s">
        <v>599</v>
      </c>
      <c r="I133" s="107" t="s">
        <v>635</v>
      </c>
      <c r="J133" s="118"/>
      <c r="K133" s="119"/>
      <c r="L133" s="119"/>
      <c r="M133" s="120"/>
      <c r="N133" s="107"/>
      <c r="O133" s="108"/>
      <c r="P133" s="97">
        <f>IF(OR(Tableau2[[#This Row],[Audit outcome
In case of "N/A", please state why in Comments]]="Not fulfilled",Tableau2[[#This Row],[Audit outcome
In case of "N/A", please state why in Comments]]="Partial"),'Audit details'!$G$10+VLOOKUP(Tableau2[[#This Row],[Categorization]],'CAP follow up'!$K$12:$M$14,2,FALSE),"N/A")</f>
        <v>44005</v>
      </c>
      <c r="Q133" s="108"/>
      <c r="R133" s="108" t="s">
        <v>643</v>
      </c>
      <c r="S133" s="71"/>
    </row>
    <row r="134" spans="2:19" ht="221" x14ac:dyDescent="0.2">
      <c r="B134" s="70"/>
      <c r="C134" s="32" t="s">
        <v>188</v>
      </c>
      <c r="D134" s="29" t="s">
        <v>72</v>
      </c>
      <c r="E134" s="29" t="s">
        <v>102</v>
      </c>
      <c r="F134" s="30" t="s">
        <v>365</v>
      </c>
      <c r="G134" s="33" t="s">
        <v>619</v>
      </c>
      <c r="H134" s="31" t="s">
        <v>599</v>
      </c>
      <c r="I134" s="107" t="s">
        <v>635</v>
      </c>
      <c r="J134" s="118"/>
      <c r="K134" s="119"/>
      <c r="L134" s="119"/>
      <c r="M134" s="120"/>
      <c r="N134" s="107"/>
      <c r="O134" s="108"/>
      <c r="P134" s="97">
        <f>IF(OR(Tableau2[[#This Row],[Audit outcome
In case of "N/A", please state why in Comments]]="Not fulfilled",Tableau2[[#This Row],[Audit outcome
In case of "N/A", please state why in Comments]]="Partial"),'Audit details'!$G$10+VLOOKUP(Tableau2[[#This Row],[Categorization]],'CAP follow up'!$K$12:$M$14,2,FALSE),"N/A")</f>
        <v>44005</v>
      </c>
      <c r="Q134" s="108"/>
      <c r="R134" s="108" t="s">
        <v>643</v>
      </c>
      <c r="S134" s="71"/>
    </row>
    <row r="135" spans="2:19" ht="51" x14ac:dyDescent="0.2">
      <c r="B135" s="70"/>
      <c r="C135" s="32" t="s">
        <v>189</v>
      </c>
      <c r="D135" s="29" t="s">
        <v>72</v>
      </c>
      <c r="E135" s="29" t="s">
        <v>103</v>
      </c>
      <c r="F135" s="29" t="s">
        <v>366</v>
      </c>
      <c r="G135" s="33" t="s">
        <v>623</v>
      </c>
      <c r="H135" s="31" t="s">
        <v>599</v>
      </c>
      <c r="I135" s="107" t="s">
        <v>635</v>
      </c>
      <c r="J135" s="118"/>
      <c r="K135" s="119"/>
      <c r="L135" s="119"/>
      <c r="M135" s="120"/>
      <c r="N135" s="107"/>
      <c r="O135" s="108"/>
      <c r="P135" s="97">
        <f>IF(OR(Tableau2[[#This Row],[Audit outcome
In case of "N/A", please state why in Comments]]="Not fulfilled",Tableau2[[#This Row],[Audit outcome
In case of "N/A", please state why in Comments]]="Partial"),'Audit details'!$G$10+VLOOKUP(Tableau2[[#This Row],[Categorization]],'CAP follow up'!$K$12:$M$14,2,FALSE),"N/A")</f>
        <v>44005</v>
      </c>
      <c r="Q135" s="108"/>
      <c r="R135" s="108" t="s">
        <v>643</v>
      </c>
      <c r="S135" s="71"/>
    </row>
    <row r="136" spans="2:19" ht="51" x14ac:dyDescent="0.2">
      <c r="B136" s="70"/>
      <c r="C136" s="32" t="s">
        <v>190</v>
      </c>
      <c r="D136" s="29" t="s">
        <v>72</v>
      </c>
      <c r="E136" s="29" t="s">
        <v>103</v>
      </c>
      <c r="F136" s="29" t="s">
        <v>367</v>
      </c>
      <c r="G136" s="33" t="s">
        <v>624</v>
      </c>
      <c r="H136" s="31" t="s">
        <v>600</v>
      </c>
      <c r="I136" s="107" t="s">
        <v>635</v>
      </c>
      <c r="J136" s="118"/>
      <c r="K136" s="119"/>
      <c r="L136" s="119"/>
      <c r="M136" s="120"/>
      <c r="N136" s="107"/>
      <c r="O136" s="108"/>
      <c r="P136" s="97">
        <f>IF(OR(Tableau2[[#This Row],[Audit outcome
In case of "N/A", please state why in Comments]]="Not fulfilled",Tableau2[[#This Row],[Audit outcome
In case of "N/A", please state why in Comments]]="Partial"),'Audit details'!$G$10+VLOOKUP(Tableau2[[#This Row],[Categorization]],'CAP follow up'!$K$12:$M$14,2,FALSE),"N/A")</f>
        <v>44095</v>
      </c>
      <c r="Q136" s="108"/>
      <c r="R136" s="108" t="s">
        <v>643</v>
      </c>
      <c r="S136" s="71"/>
    </row>
    <row r="137" spans="2:19" ht="51" x14ac:dyDescent="0.2">
      <c r="B137" s="70"/>
      <c r="C137" s="32" t="s">
        <v>567</v>
      </c>
      <c r="D137" s="29" t="s">
        <v>72</v>
      </c>
      <c r="E137" s="29" t="s">
        <v>103</v>
      </c>
      <c r="F137" s="29" t="s">
        <v>368</v>
      </c>
      <c r="G137" s="33" t="s">
        <v>627</v>
      </c>
      <c r="H137" s="31" t="s">
        <v>600</v>
      </c>
      <c r="I137" s="107" t="s">
        <v>635</v>
      </c>
      <c r="J137" s="118"/>
      <c r="K137" s="119"/>
      <c r="L137" s="119"/>
      <c r="M137" s="120"/>
      <c r="N137" s="107"/>
      <c r="O137" s="108"/>
      <c r="P137" s="97">
        <f>IF(OR(Tableau2[[#This Row],[Audit outcome
In case of "N/A", please state why in Comments]]="Not fulfilled",Tableau2[[#This Row],[Audit outcome
In case of "N/A", please state why in Comments]]="Partial"),'Audit details'!$G$10+VLOOKUP(Tableau2[[#This Row],[Categorization]],'CAP follow up'!$K$12:$M$14,2,FALSE),"N/A")</f>
        <v>44095</v>
      </c>
      <c r="Q137" s="108"/>
      <c r="R137" s="108" t="s">
        <v>643</v>
      </c>
      <c r="S137" s="71"/>
    </row>
    <row r="138" spans="2:19" ht="187" x14ac:dyDescent="0.2">
      <c r="B138" s="70"/>
      <c r="C138" s="32" t="s">
        <v>191</v>
      </c>
      <c r="D138" s="29" t="s">
        <v>72</v>
      </c>
      <c r="E138" s="29" t="s">
        <v>104</v>
      </c>
      <c r="F138" s="29" t="s">
        <v>369</v>
      </c>
      <c r="G138" s="33" t="s">
        <v>627</v>
      </c>
      <c r="H138" s="31" t="s">
        <v>600</v>
      </c>
      <c r="I138" s="107" t="s">
        <v>635</v>
      </c>
      <c r="J138" s="118"/>
      <c r="K138" s="119"/>
      <c r="L138" s="119"/>
      <c r="M138" s="120"/>
      <c r="N138" s="107"/>
      <c r="O138" s="108"/>
      <c r="P138" s="97">
        <f>IF(OR(Tableau2[[#This Row],[Audit outcome
In case of "N/A", please state why in Comments]]="Not fulfilled",Tableau2[[#This Row],[Audit outcome
In case of "N/A", please state why in Comments]]="Partial"),'Audit details'!$G$10+VLOOKUP(Tableau2[[#This Row],[Categorization]],'CAP follow up'!$K$12:$M$14,2,FALSE),"N/A")</f>
        <v>44095</v>
      </c>
      <c r="Q138" s="108"/>
      <c r="R138" s="108" t="s">
        <v>643</v>
      </c>
      <c r="S138" s="71"/>
    </row>
    <row r="139" spans="2:19" ht="136" x14ac:dyDescent="0.2">
      <c r="B139" s="70"/>
      <c r="C139" s="32" t="s">
        <v>192</v>
      </c>
      <c r="D139" s="29" t="s">
        <v>72</v>
      </c>
      <c r="E139" s="29" t="s">
        <v>105</v>
      </c>
      <c r="F139" s="29" t="s">
        <v>370</v>
      </c>
      <c r="G139" s="33" t="s">
        <v>623</v>
      </c>
      <c r="H139" s="31" t="s">
        <v>599</v>
      </c>
      <c r="I139" s="107" t="s">
        <v>635</v>
      </c>
      <c r="J139" s="118"/>
      <c r="K139" s="119"/>
      <c r="L139" s="119"/>
      <c r="M139" s="120"/>
      <c r="N139" s="107"/>
      <c r="O139" s="108"/>
      <c r="P139" s="97">
        <f>IF(OR(Tableau2[[#This Row],[Audit outcome
In case of "N/A", please state why in Comments]]="Not fulfilled",Tableau2[[#This Row],[Audit outcome
In case of "N/A", please state why in Comments]]="Partial"),'Audit details'!$G$10+VLOOKUP(Tableau2[[#This Row],[Categorization]],'CAP follow up'!$K$12:$M$14,2,FALSE),"N/A")</f>
        <v>44005</v>
      </c>
      <c r="Q139" s="108"/>
      <c r="R139" s="108" t="s">
        <v>643</v>
      </c>
      <c r="S139" s="71"/>
    </row>
    <row r="140" spans="2:19" ht="51" x14ac:dyDescent="0.2">
      <c r="B140" s="70"/>
      <c r="C140" s="32" t="s">
        <v>193</v>
      </c>
      <c r="D140" s="29" t="s">
        <v>72</v>
      </c>
      <c r="E140" s="29" t="s">
        <v>106</v>
      </c>
      <c r="F140" s="29" t="s">
        <v>62</v>
      </c>
      <c r="G140" s="33" t="s">
        <v>623</v>
      </c>
      <c r="H140" s="31" t="s">
        <v>599</v>
      </c>
      <c r="I140" s="107" t="s">
        <v>635</v>
      </c>
      <c r="J140" s="118"/>
      <c r="K140" s="119"/>
      <c r="L140" s="119"/>
      <c r="M140" s="120"/>
      <c r="N140" s="107"/>
      <c r="O140" s="108"/>
      <c r="P140" s="97">
        <f>IF(OR(Tableau2[[#This Row],[Audit outcome
In case of "N/A", please state why in Comments]]="Not fulfilled",Tableau2[[#This Row],[Audit outcome
In case of "N/A", please state why in Comments]]="Partial"),'Audit details'!$G$10+VLOOKUP(Tableau2[[#This Row],[Categorization]],'CAP follow up'!$K$12:$M$14,2,FALSE),"N/A")</f>
        <v>44005</v>
      </c>
      <c r="Q140" s="108"/>
      <c r="R140" s="108" t="s">
        <v>643</v>
      </c>
      <c r="S140" s="71"/>
    </row>
    <row r="141" spans="2:19" ht="51" x14ac:dyDescent="0.2">
      <c r="B141" s="70"/>
      <c r="C141" s="32" t="s">
        <v>194</v>
      </c>
      <c r="D141" s="29" t="s">
        <v>72</v>
      </c>
      <c r="E141" s="29" t="s">
        <v>107</v>
      </c>
      <c r="F141" s="29" t="s">
        <v>371</v>
      </c>
      <c r="G141" s="33" t="s">
        <v>619</v>
      </c>
      <c r="H141" s="31" t="s">
        <v>600</v>
      </c>
      <c r="I141" s="107" t="s">
        <v>635</v>
      </c>
      <c r="J141" s="118"/>
      <c r="K141" s="119"/>
      <c r="L141" s="119"/>
      <c r="M141" s="120"/>
      <c r="N141" s="107"/>
      <c r="O141" s="108"/>
      <c r="P141" s="97">
        <f>IF(OR(Tableau2[[#This Row],[Audit outcome
In case of "N/A", please state why in Comments]]="Not fulfilled",Tableau2[[#This Row],[Audit outcome
In case of "N/A", please state why in Comments]]="Partial"),'Audit details'!$G$10+VLOOKUP(Tableau2[[#This Row],[Categorization]],'CAP follow up'!$K$12:$M$14,2,FALSE),"N/A")</f>
        <v>44095</v>
      </c>
      <c r="Q141" s="108"/>
      <c r="R141" s="108" t="s">
        <v>643</v>
      </c>
      <c r="S141" s="71"/>
    </row>
    <row r="142" spans="2:19" ht="51" x14ac:dyDescent="0.2">
      <c r="B142" s="70"/>
      <c r="C142" s="32" t="s">
        <v>195</v>
      </c>
      <c r="D142" s="29" t="s">
        <v>72</v>
      </c>
      <c r="E142" s="29" t="s">
        <v>107</v>
      </c>
      <c r="F142" s="29" t="s">
        <v>372</v>
      </c>
      <c r="G142" s="33" t="s">
        <v>622</v>
      </c>
      <c r="H142" s="31" t="s">
        <v>600</v>
      </c>
      <c r="I142" s="107" t="s">
        <v>635</v>
      </c>
      <c r="J142" s="118"/>
      <c r="K142" s="119"/>
      <c r="L142" s="119"/>
      <c r="M142" s="120"/>
      <c r="N142" s="107"/>
      <c r="O142" s="108"/>
      <c r="P142" s="97">
        <f>IF(OR(Tableau2[[#This Row],[Audit outcome
In case of "N/A", please state why in Comments]]="Not fulfilled",Tableau2[[#This Row],[Audit outcome
In case of "N/A", please state why in Comments]]="Partial"),'Audit details'!$G$10+VLOOKUP(Tableau2[[#This Row],[Categorization]],'CAP follow up'!$K$12:$M$14,2,FALSE),"N/A")</f>
        <v>44095</v>
      </c>
      <c r="Q142" s="108"/>
      <c r="R142" s="108" t="s">
        <v>643</v>
      </c>
      <c r="S142" s="71"/>
    </row>
    <row r="143" spans="2:19" ht="51" x14ac:dyDescent="0.2">
      <c r="B143" s="70"/>
      <c r="C143" s="32" t="s">
        <v>563</v>
      </c>
      <c r="D143" s="29" t="s">
        <v>72</v>
      </c>
      <c r="E143" s="29" t="s">
        <v>107</v>
      </c>
      <c r="F143" s="29" t="s">
        <v>373</v>
      </c>
      <c r="G143" s="33" t="s">
        <v>622</v>
      </c>
      <c r="H143" s="31" t="s">
        <v>600</v>
      </c>
      <c r="I143" s="107" t="s">
        <v>635</v>
      </c>
      <c r="J143" s="118"/>
      <c r="K143" s="119"/>
      <c r="L143" s="119"/>
      <c r="M143" s="120"/>
      <c r="N143" s="107"/>
      <c r="O143" s="108"/>
      <c r="P143" s="97">
        <f>IF(OR(Tableau2[[#This Row],[Audit outcome
In case of "N/A", please state why in Comments]]="Not fulfilled",Tableau2[[#This Row],[Audit outcome
In case of "N/A", please state why in Comments]]="Partial"),'Audit details'!$G$10+VLOOKUP(Tableau2[[#This Row],[Categorization]],'CAP follow up'!$K$12:$M$14,2,FALSE),"N/A")</f>
        <v>44095</v>
      </c>
      <c r="Q143" s="108"/>
      <c r="R143" s="108" t="s">
        <v>643</v>
      </c>
      <c r="S143" s="71"/>
    </row>
    <row r="144" spans="2:19" ht="51" x14ac:dyDescent="0.2">
      <c r="B144" s="70"/>
      <c r="C144" s="32" t="s">
        <v>564</v>
      </c>
      <c r="D144" s="29" t="s">
        <v>72</v>
      </c>
      <c r="E144" s="29" t="s">
        <v>107</v>
      </c>
      <c r="F144" s="29" t="s">
        <v>374</v>
      </c>
      <c r="G144" s="33" t="s">
        <v>622</v>
      </c>
      <c r="H144" s="31" t="s">
        <v>600</v>
      </c>
      <c r="I144" s="107" t="s">
        <v>635</v>
      </c>
      <c r="J144" s="118"/>
      <c r="K144" s="119"/>
      <c r="L144" s="119"/>
      <c r="M144" s="120"/>
      <c r="N144" s="107"/>
      <c r="O144" s="108"/>
      <c r="P144" s="97">
        <f>IF(OR(Tableau2[[#This Row],[Audit outcome
In case of "N/A", please state why in Comments]]="Not fulfilled",Tableau2[[#This Row],[Audit outcome
In case of "N/A", please state why in Comments]]="Partial"),'Audit details'!$G$10+VLOOKUP(Tableau2[[#This Row],[Categorization]],'CAP follow up'!$K$12:$M$14,2,FALSE),"N/A")</f>
        <v>44095</v>
      </c>
      <c r="Q144" s="108"/>
      <c r="R144" s="108" t="s">
        <v>643</v>
      </c>
      <c r="S144" s="71"/>
    </row>
    <row r="145" spans="2:19" ht="51" x14ac:dyDescent="0.2">
      <c r="B145" s="70"/>
      <c r="C145" s="32" t="s">
        <v>565</v>
      </c>
      <c r="D145" s="29" t="s">
        <v>72</v>
      </c>
      <c r="E145" s="29" t="s">
        <v>107</v>
      </c>
      <c r="F145" s="29" t="s">
        <v>375</v>
      </c>
      <c r="G145" s="33" t="s">
        <v>622</v>
      </c>
      <c r="H145" s="31" t="s">
        <v>600</v>
      </c>
      <c r="I145" s="107" t="s">
        <v>635</v>
      </c>
      <c r="J145" s="118"/>
      <c r="K145" s="119"/>
      <c r="L145" s="119"/>
      <c r="M145" s="120"/>
      <c r="N145" s="107"/>
      <c r="O145" s="108"/>
      <c r="P145" s="97">
        <f>IF(OR(Tableau2[[#This Row],[Audit outcome
In case of "N/A", please state why in Comments]]="Not fulfilled",Tableau2[[#This Row],[Audit outcome
In case of "N/A", please state why in Comments]]="Partial"),'Audit details'!$G$10+VLOOKUP(Tableau2[[#This Row],[Categorization]],'CAP follow up'!$K$12:$M$14,2,FALSE),"N/A")</f>
        <v>44095</v>
      </c>
      <c r="Q145" s="108"/>
      <c r="R145" s="108" t="s">
        <v>643</v>
      </c>
      <c r="S145" s="71"/>
    </row>
    <row r="146" spans="2:19" ht="51" x14ac:dyDescent="0.2">
      <c r="B146" s="70"/>
      <c r="C146" s="32" t="s">
        <v>566</v>
      </c>
      <c r="D146" s="29" t="s">
        <v>72</v>
      </c>
      <c r="E146" s="29" t="s">
        <v>107</v>
      </c>
      <c r="F146" s="29" t="s">
        <v>376</v>
      </c>
      <c r="G146" s="33" t="s">
        <v>622</v>
      </c>
      <c r="H146" s="31" t="s">
        <v>602</v>
      </c>
      <c r="I146" s="107" t="s">
        <v>635</v>
      </c>
      <c r="J146" s="118"/>
      <c r="K146" s="119"/>
      <c r="L146" s="119"/>
      <c r="M146" s="120"/>
      <c r="N146" s="107"/>
      <c r="O146" s="108"/>
      <c r="P146" s="97">
        <f>IF(OR(Tableau2[[#This Row],[Audit outcome
In case of "N/A", please state why in Comments]]="Not fulfilled",Tableau2[[#This Row],[Audit outcome
In case of "N/A", please state why in Comments]]="Partial"),'Audit details'!$G$10+VLOOKUP(Tableau2[[#This Row],[Categorization]],'CAP follow up'!$K$12:$M$14,2,FALSE),"N/A")</f>
        <v>43960</v>
      </c>
      <c r="Q146" s="108"/>
      <c r="R146" s="108" t="s">
        <v>643</v>
      </c>
      <c r="S146" s="71"/>
    </row>
    <row r="147" spans="2:19" ht="51" x14ac:dyDescent="0.2">
      <c r="B147" s="70"/>
      <c r="C147" s="32" t="s">
        <v>196</v>
      </c>
      <c r="D147" s="29" t="s">
        <v>72</v>
      </c>
      <c r="E147" s="29" t="s">
        <v>108</v>
      </c>
      <c r="F147" s="29" t="s">
        <v>377</v>
      </c>
      <c r="G147" s="33" t="s">
        <v>623</v>
      </c>
      <c r="H147" s="31" t="s">
        <v>599</v>
      </c>
      <c r="I147" s="107" t="s">
        <v>635</v>
      </c>
      <c r="J147" s="118"/>
      <c r="K147" s="119"/>
      <c r="L147" s="119"/>
      <c r="M147" s="120"/>
      <c r="N147" s="107"/>
      <c r="O147" s="108"/>
      <c r="P147" s="97">
        <f>IF(OR(Tableau2[[#This Row],[Audit outcome
In case of "N/A", please state why in Comments]]="Not fulfilled",Tableau2[[#This Row],[Audit outcome
In case of "N/A", please state why in Comments]]="Partial"),'Audit details'!$G$10+VLOOKUP(Tableau2[[#This Row],[Categorization]],'CAP follow up'!$K$12:$M$14,2,FALSE),"N/A")</f>
        <v>44005</v>
      </c>
      <c r="Q147" s="108"/>
      <c r="R147" s="108" t="s">
        <v>643</v>
      </c>
      <c r="S147" s="71"/>
    </row>
    <row r="148" spans="2:19" ht="51" x14ac:dyDescent="0.2">
      <c r="B148" s="70"/>
      <c r="C148" s="32" t="s">
        <v>197</v>
      </c>
      <c r="D148" s="29" t="s">
        <v>72</v>
      </c>
      <c r="E148" s="29" t="s">
        <v>108</v>
      </c>
      <c r="F148" s="29" t="s">
        <v>378</v>
      </c>
      <c r="G148" s="33" t="s">
        <v>623</v>
      </c>
      <c r="H148" s="31" t="s">
        <v>599</v>
      </c>
      <c r="I148" s="107" t="s">
        <v>635</v>
      </c>
      <c r="J148" s="118"/>
      <c r="K148" s="119"/>
      <c r="L148" s="119"/>
      <c r="M148" s="120"/>
      <c r="N148" s="107"/>
      <c r="O148" s="108"/>
      <c r="P148" s="97">
        <f>IF(OR(Tableau2[[#This Row],[Audit outcome
In case of "N/A", please state why in Comments]]="Not fulfilled",Tableau2[[#This Row],[Audit outcome
In case of "N/A", please state why in Comments]]="Partial"),'Audit details'!$G$10+VLOOKUP(Tableau2[[#This Row],[Categorization]],'CAP follow up'!$K$12:$M$14,2,FALSE),"N/A")</f>
        <v>44005</v>
      </c>
      <c r="Q148" s="108"/>
      <c r="R148" s="108" t="s">
        <v>643</v>
      </c>
      <c r="S148" s="71"/>
    </row>
    <row r="149" spans="2:19" ht="51" x14ac:dyDescent="0.2">
      <c r="B149" s="70"/>
      <c r="C149" s="32" t="s">
        <v>559</v>
      </c>
      <c r="D149" s="29" t="s">
        <v>72</v>
      </c>
      <c r="E149" s="29" t="s">
        <v>108</v>
      </c>
      <c r="F149" s="29" t="s">
        <v>379</v>
      </c>
      <c r="G149" s="33" t="s">
        <v>623</v>
      </c>
      <c r="H149" s="31" t="s">
        <v>599</v>
      </c>
      <c r="I149" s="107" t="s">
        <v>635</v>
      </c>
      <c r="J149" s="118"/>
      <c r="K149" s="119"/>
      <c r="L149" s="119"/>
      <c r="M149" s="120"/>
      <c r="N149" s="107"/>
      <c r="O149" s="108"/>
      <c r="P149" s="97">
        <f>IF(OR(Tableau2[[#This Row],[Audit outcome
In case of "N/A", please state why in Comments]]="Not fulfilled",Tableau2[[#This Row],[Audit outcome
In case of "N/A", please state why in Comments]]="Partial"),'Audit details'!$G$10+VLOOKUP(Tableau2[[#This Row],[Categorization]],'CAP follow up'!$K$12:$M$14,2,FALSE),"N/A")</f>
        <v>44005</v>
      </c>
      <c r="Q149" s="108"/>
      <c r="R149" s="108" t="s">
        <v>643</v>
      </c>
      <c r="S149" s="71"/>
    </row>
    <row r="150" spans="2:19" ht="51" x14ac:dyDescent="0.2">
      <c r="B150" s="70"/>
      <c r="C150" s="32" t="s">
        <v>560</v>
      </c>
      <c r="D150" s="29" t="s">
        <v>72</v>
      </c>
      <c r="E150" s="29" t="s">
        <v>108</v>
      </c>
      <c r="F150" s="29" t="s">
        <v>380</v>
      </c>
      <c r="G150" s="33" t="s">
        <v>623</v>
      </c>
      <c r="H150" s="31" t="s">
        <v>599</v>
      </c>
      <c r="I150" s="107" t="s">
        <v>635</v>
      </c>
      <c r="J150" s="118"/>
      <c r="K150" s="119"/>
      <c r="L150" s="119"/>
      <c r="M150" s="120"/>
      <c r="N150" s="107"/>
      <c r="O150" s="108"/>
      <c r="P150" s="97">
        <f>IF(OR(Tableau2[[#This Row],[Audit outcome
In case of "N/A", please state why in Comments]]="Not fulfilled",Tableau2[[#This Row],[Audit outcome
In case of "N/A", please state why in Comments]]="Partial"),'Audit details'!$G$10+VLOOKUP(Tableau2[[#This Row],[Categorization]],'CAP follow up'!$K$12:$M$14,2,FALSE),"N/A")</f>
        <v>44005</v>
      </c>
      <c r="Q150" s="108"/>
      <c r="R150" s="108" t="s">
        <v>643</v>
      </c>
      <c r="S150" s="71"/>
    </row>
    <row r="151" spans="2:19" ht="51" x14ac:dyDescent="0.2">
      <c r="B151" s="70"/>
      <c r="C151" s="32" t="s">
        <v>561</v>
      </c>
      <c r="D151" s="29" t="s">
        <v>72</v>
      </c>
      <c r="E151" s="29" t="s">
        <v>108</v>
      </c>
      <c r="F151" s="29" t="s">
        <v>381</v>
      </c>
      <c r="G151" s="33" t="s">
        <v>623</v>
      </c>
      <c r="H151" s="31" t="s">
        <v>599</v>
      </c>
      <c r="I151" s="107" t="s">
        <v>635</v>
      </c>
      <c r="J151" s="118"/>
      <c r="K151" s="119"/>
      <c r="L151" s="119"/>
      <c r="M151" s="120"/>
      <c r="N151" s="107"/>
      <c r="O151" s="108"/>
      <c r="P151" s="97">
        <f>IF(OR(Tableau2[[#This Row],[Audit outcome
In case of "N/A", please state why in Comments]]="Not fulfilled",Tableau2[[#This Row],[Audit outcome
In case of "N/A", please state why in Comments]]="Partial"),'Audit details'!$G$10+VLOOKUP(Tableau2[[#This Row],[Categorization]],'CAP follow up'!$K$12:$M$14,2,FALSE),"N/A")</f>
        <v>44005</v>
      </c>
      <c r="Q151" s="108"/>
      <c r="R151" s="108" t="s">
        <v>643</v>
      </c>
      <c r="S151" s="71"/>
    </row>
    <row r="152" spans="2:19" ht="51" x14ac:dyDescent="0.2">
      <c r="B152" s="70"/>
      <c r="C152" s="32" t="s">
        <v>562</v>
      </c>
      <c r="D152" s="29" t="s">
        <v>72</v>
      </c>
      <c r="E152" s="29" t="s">
        <v>108</v>
      </c>
      <c r="F152" s="29" t="s">
        <v>382</v>
      </c>
      <c r="G152" s="33" t="s">
        <v>624</v>
      </c>
      <c r="H152" s="31" t="s">
        <v>600</v>
      </c>
      <c r="I152" s="107" t="s">
        <v>635</v>
      </c>
      <c r="J152" s="118"/>
      <c r="K152" s="119"/>
      <c r="L152" s="119"/>
      <c r="M152" s="120"/>
      <c r="N152" s="107"/>
      <c r="O152" s="108"/>
      <c r="P152" s="97">
        <f>IF(OR(Tableau2[[#This Row],[Audit outcome
In case of "N/A", please state why in Comments]]="Not fulfilled",Tableau2[[#This Row],[Audit outcome
In case of "N/A", please state why in Comments]]="Partial"),'Audit details'!$G$10+VLOOKUP(Tableau2[[#This Row],[Categorization]],'CAP follow up'!$K$12:$M$14,2,FALSE),"N/A")</f>
        <v>44095</v>
      </c>
      <c r="Q152" s="108"/>
      <c r="R152" s="108" t="s">
        <v>643</v>
      </c>
      <c r="S152" s="71"/>
    </row>
    <row r="153" spans="2:19" ht="187" x14ac:dyDescent="0.2">
      <c r="B153" s="70"/>
      <c r="C153" s="32" t="s">
        <v>198</v>
      </c>
      <c r="D153" s="29" t="s">
        <v>72</v>
      </c>
      <c r="E153" s="29" t="s">
        <v>109</v>
      </c>
      <c r="F153" s="29" t="s">
        <v>383</v>
      </c>
      <c r="G153" s="33" t="s">
        <v>619</v>
      </c>
      <c r="H153" s="31" t="s">
        <v>600</v>
      </c>
      <c r="I153" s="107" t="s">
        <v>635</v>
      </c>
      <c r="J153" s="118"/>
      <c r="K153" s="119"/>
      <c r="L153" s="119"/>
      <c r="M153" s="120"/>
      <c r="N153" s="107"/>
      <c r="O153" s="108"/>
      <c r="P153" s="97">
        <f>IF(OR(Tableau2[[#This Row],[Audit outcome
In case of "N/A", please state why in Comments]]="Not fulfilled",Tableau2[[#This Row],[Audit outcome
In case of "N/A", please state why in Comments]]="Partial"),'Audit details'!$G$10+VLOOKUP(Tableau2[[#This Row],[Categorization]],'CAP follow up'!$K$12:$M$14,2,FALSE),"N/A")</f>
        <v>44095</v>
      </c>
      <c r="Q153" s="108"/>
      <c r="R153" s="108" t="s">
        <v>643</v>
      </c>
      <c r="S153" s="71"/>
    </row>
    <row r="154" spans="2:19" ht="238" x14ac:dyDescent="0.2">
      <c r="B154" s="70"/>
      <c r="C154" s="32" t="s">
        <v>199</v>
      </c>
      <c r="D154" s="29" t="s">
        <v>73</v>
      </c>
      <c r="E154" s="29" t="s">
        <v>85</v>
      </c>
      <c r="F154" s="29" t="s">
        <v>384</v>
      </c>
      <c r="G154" s="33" t="s">
        <v>619</v>
      </c>
      <c r="H154" s="31" t="s">
        <v>599</v>
      </c>
      <c r="I154" s="107" t="s">
        <v>635</v>
      </c>
      <c r="J154" s="118"/>
      <c r="K154" s="119"/>
      <c r="L154" s="119"/>
      <c r="M154" s="120"/>
      <c r="N154" s="107"/>
      <c r="O154" s="108"/>
      <c r="P154" s="97">
        <f>IF(OR(Tableau2[[#This Row],[Audit outcome
In case of "N/A", please state why in Comments]]="Not fulfilled",Tableau2[[#This Row],[Audit outcome
In case of "N/A", please state why in Comments]]="Partial"),'Audit details'!$G$10+VLOOKUP(Tableau2[[#This Row],[Categorization]],'CAP follow up'!$K$12:$M$14,2,FALSE),"N/A")</f>
        <v>44005</v>
      </c>
      <c r="Q154" s="108"/>
      <c r="R154" s="108" t="s">
        <v>643</v>
      </c>
      <c r="S154" s="71"/>
    </row>
    <row r="155" spans="2:19" ht="51" x14ac:dyDescent="0.2">
      <c r="B155" s="70"/>
      <c r="C155" s="32" t="s">
        <v>200</v>
      </c>
      <c r="D155" s="29" t="s">
        <v>73</v>
      </c>
      <c r="E155" s="29" t="s">
        <v>110</v>
      </c>
      <c r="F155" s="29" t="s">
        <v>63</v>
      </c>
      <c r="G155" s="33" t="s">
        <v>619</v>
      </c>
      <c r="H155" s="31" t="s">
        <v>600</v>
      </c>
      <c r="I155" s="107" t="s">
        <v>635</v>
      </c>
      <c r="J155" s="118"/>
      <c r="K155" s="119"/>
      <c r="L155" s="119"/>
      <c r="M155" s="120"/>
      <c r="N155" s="107"/>
      <c r="O155" s="108"/>
      <c r="P155" s="97">
        <f>IF(OR(Tableau2[[#This Row],[Audit outcome
In case of "N/A", please state why in Comments]]="Not fulfilled",Tableau2[[#This Row],[Audit outcome
In case of "N/A", please state why in Comments]]="Partial"),'Audit details'!$G$10+VLOOKUP(Tableau2[[#This Row],[Categorization]],'CAP follow up'!$K$12:$M$14,2,FALSE),"N/A")</f>
        <v>44095</v>
      </c>
      <c r="Q155" s="108"/>
      <c r="R155" s="108" t="s">
        <v>643</v>
      </c>
      <c r="S155" s="71"/>
    </row>
    <row r="156" spans="2:19" ht="34" x14ac:dyDescent="0.2">
      <c r="B156" s="70"/>
      <c r="C156" s="32" t="s">
        <v>201</v>
      </c>
      <c r="D156" s="29" t="s">
        <v>73</v>
      </c>
      <c r="E156" s="29" t="s">
        <v>111</v>
      </c>
      <c r="F156" s="29" t="s">
        <v>385</v>
      </c>
      <c r="G156" s="33" t="s">
        <v>619</v>
      </c>
      <c r="H156" s="31" t="s">
        <v>599</v>
      </c>
      <c r="I156" s="107" t="s">
        <v>635</v>
      </c>
      <c r="J156" s="118"/>
      <c r="K156" s="119"/>
      <c r="L156" s="119"/>
      <c r="M156" s="120"/>
      <c r="N156" s="107"/>
      <c r="O156" s="108"/>
      <c r="P156" s="97">
        <f>IF(OR(Tableau2[[#This Row],[Audit outcome
In case of "N/A", please state why in Comments]]="Not fulfilled",Tableau2[[#This Row],[Audit outcome
In case of "N/A", please state why in Comments]]="Partial"),'Audit details'!$G$10+VLOOKUP(Tableau2[[#This Row],[Categorization]],'CAP follow up'!$K$12:$M$14,2,FALSE),"N/A")</f>
        <v>44005</v>
      </c>
      <c r="Q156" s="108"/>
      <c r="R156" s="108" t="s">
        <v>643</v>
      </c>
      <c r="S156" s="71"/>
    </row>
    <row r="157" spans="2:19" ht="119" x14ac:dyDescent="0.2">
      <c r="B157" s="70"/>
      <c r="C157" s="32" t="s">
        <v>202</v>
      </c>
      <c r="D157" s="29" t="s">
        <v>73</v>
      </c>
      <c r="E157" s="29" t="s">
        <v>111</v>
      </c>
      <c r="F157" s="29" t="s">
        <v>388</v>
      </c>
      <c r="G157" s="33" t="s">
        <v>622</v>
      </c>
      <c r="H157" s="31" t="s">
        <v>602</v>
      </c>
      <c r="I157" s="107" t="s">
        <v>635</v>
      </c>
      <c r="J157" s="118"/>
      <c r="K157" s="119"/>
      <c r="L157" s="119"/>
      <c r="M157" s="120"/>
      <c r="N157" s="107"/>
      <c r="O157" s="108"/>
      <c r="P157" s="97">
        <f>IF(OR(Tableau2[[#This Row],[Audit outcome
In case of "N/A", please state why in Comments]]="Not fulfilled",Tableau2[[#This Row],[Audit outcome
In case of "N/A", please state why in Comments]]="Partial"),'Audit details'!$G$10+VLOOKUP(Tableau2[[#This Row],[Categorization]],'CAP follow up'!$K$12:$M$14,2,FALSE),"N/A")</f>
        <v>43960</v>
      </c>
      <c r="Q157" s="108"/>
      <c r="R157" s="108" t="s">
        <v>643</v>
      </c>
      <c r="S157" s="71"/>
    </row>
    <row r="158" spans="2:19" ht="85" x14ac:dyDescent="0.2">
      <c r="B158" s="70"/>
      <c r="C158" s="32" t="s">
        <v>557</v>
      </c>
      <c r="D158" s="29" t="s">
        <v>73</v>
      </c>
      <c r="E158" s="29" t="s">
        <v>111</v>
      </c>
      <c r="F158" s="29" t="s">
        <v>386</v>
      </c>
      <c r="G158" s="33" t="s">
        <v>622</v>
      </c>
      <c r="H158" s="31" t="s">
        <v>600</v>
      </c>
      <c r="I158" s="107" t="s">
        <v>635</v>
      </c>
      <c r="J158" s="118"/>
      <c r="K158" s="119"/>
      <c r="L158" s="119"/>
      <c r="M158" s="120"/>
      <c r="N158" s="107"/>
      <c r="O158" s="108"/>
      <c r="P158" s="97">
        <f>IF(OR(Tableau2[[#This Row],[Audit outcome
In case of "N/A", please state why in Comments]]="Not fulfilled",Tableau2[[#This Row],[Audit outcome
In case of "N/A", please state why in Comments]]="Partial"),'Audit details'!$G$10+VLOOKUP(Tableau2[[#This Row],[Categorization]],'CAP follow up'!$K$12:$M$14,2,FALSE),"N/A")</f>
        <v>44095</v>
      </c>
      <c r="Q158" s="108"/>
      <c r="R158" s="108" t="s">
        <v>643</v>
      </c>
      <c r="S158" s="71"/>
    </row>
    <row r="159" spans="2:19" ht="102" x14ac:dyDescent="0.2">
      <c r="B159" s="70"/>
      <c r="C159" s="32" t="s">
        <v>558</v>
      </c>
      <c r="D159" s="29" t="s">
        <v>73</v>
      </c>
      <c r="E159" s="29" t="s">
        <v>111</v>
      </c>
      <c r="F159" s="29" t="s">
        <v>387</v>
      </c>
      <c r="G159" s="33" t="s">
        <v>622</v>
      </c>
      <c r="H159" s="31" t="s">
        <v>602</v>
      </c>
      <c r="I159" s="107" t="s">
        <v>635</v>
      </c>
      <c r="J159" s="118"/>
      <c r="K159" s="119"/>
      <c r="L159" s="119"/>
      <c r="M159" s="120"/>
      <c r="N159" s="107"/>
      <c r="O159" s="108"/>
      <c r="P159" s="97">
        <f>IF(OR(Tableau2[[#This Row],[Audit outcome
In case of "N/A", please state why in Comments]]="Not fulfilled",Tableau2[[#This Row],[Audit outcome
In case of "N/A", please state why in Comments]]="Partial"),'Audit details'!$G$10+VLOOKUP(Tableau2[[#This Row],[Categorization]],'CAP follow up'!$K$12:$M$14,2,FALSE),"N/A")</f>
        <v>43960</v>
      </c>
      <c r="Q159" s="108"/>
      <c r="R159" s="108" t="s">
        <v>643</v>
      </c>
      <c r="S159" s="71"/>
    </row>
    <row r="160" spans="2:19" ht="51" x14ac:dyDescent="0.2">
      <c r="B160" s="70"/>
      <c r="C160" s="32" t="s">
        <v>203</v>
      </c>
      <c r="D160" s="29" t="s">
        <v>73</v>
      </c>
      <c r="E160" s="29" t="s">
        <v>112</v>
      </c>
      <c r="F160" s="29" t="s">
        <v>64</v>
      </c>
      <c r="G160" s="33" t="s">
        <v>619</v>
      </c>
      <c r="H160" s="31" t="s">
        <v>602</v>
      </c>
      <c r="I160" s="107" t="s">
        <v>635</v>
      </c>
      <c r="J160" s="118"/>
      <c r="K160" s="119"/>
      <c r="L160" s="119"/>
      <c r="M160" s="120"/>
      <c r="N160" s="107"/>
      <c r="O160" s="108"/>
      <c r="P160" s="97">
        <f>IF(OR(Tableau2[[#This Row],[Audit outcome
In case of "N/A", please state why in Comments]]="Not fulfilled",Tableau2[[#This Row],[Audit outcome
In case of "N/A", please state why in Comments]]="Partial"),'Audit details'!$G$10+VLOOKUP(Tableau2[[#This Row],[Categorization]],'CAP follow up'!$K$12:$M$14,2,FALSE),"N/A")</f>
        <v>43960</v>
      </c>
      <c r="Q160" s="108"/>
      <c r="R160" s="108" t="s">
        <v>643</v>
      </c>
      <c r="S160" s="71"/>
    </row>
    <row r="161" spans="2:19" ht="68" x14ac:dyDescent="0.2">
      <c r="B161" s="70"/>
      <c r="C161" s="32" t="s">
        <v>204</v>
      </c>
      <c r="D161" s="29" t="s">
        <v>73</v>
      </c>
      <c r="E161" s="29" t="s">
        <v>112</v>
      </c>
      <c r="F161" s="29" t="s">
        <v>51</v>
      </c>
      <c r="G161" s="33" t="s">
        <v>622</v>
      </c>
      <c r="H161" s="31" t="s">
        <v>599</v>
      </c>
      <c r="I161" s="107" t="s">
        <v>635</v>
      </c>
      <c r="J161" s="118"/>
      <c r="K161" s="119"/>
      <c r="L161" s="119"/>
      <c r="M161" s="120"/>
      <c r="N161" s="107"/>
      <c r="O161" s="108"/>
      <c r="P161" s="97">
        <f>IF(OR(Tableau2[[#This Row],[Audit outcome
In case of "N/A", please state why in Comments]]="Not fulfilled",Tableau2[[#This Row],[Audit outcome
In case of "N/A", please state why in Comments]]="Partial"),'Audit details'!$G$10+VLOOKUP(Tableau2[[#This Row],[Categorization]],'CAP follow up'!$K$12:$M$14,2,FALSE),"N/A")</f>
        <v>44005</v>
      </c>
      <c r="Q161" s="108"/>
      <c r="R161" s="108" t="s">
        <v>643</v>
      </c>
      <c r="S161" s="71"/>
    </row>
    <row r="162" spans="2:19" ht="68" x14ac:dyDescent="0.2">
      <c r="B162" s="70"/>
      <c r="C162" s="32" t="s">
        <v>551</v>
      </c>
      <c r="D162" s="29" t="s">
        <v>73</v>
      </c>
      <c r="E162" s="29" t="s">
        <v>112</v>
      </c>
      <c r="F162" s="29" t="s">
        <v>52</v>
      </c>
      <c r="G162" s="33" t="s">
        <v>622</v>
      </c>
      <c r="H162" s="31" t="s">
        <v>602</v>
      </c>
      <c r="I162" s="107" t="s">
        <v>635</v>
      </c>
      <c r="J162" s="118"/>
      <c r="K162" s="119"/>
      <c r="L162" s="119"/>
      <c r="M162" s="120"/>
      <c r="N162" s="107"/>
      <c r="O162" s="108"/>
      <c r="P162" s="97">
        <f>IF(OR(Tableau2[[#This Row],[Audit outcome
In case of "N/A", please state why in Comments]]="Not fulfilled",Tableau2[[#This Row],[Audit outcome
In case of "N/A", please state why in Comments]]="Partial"),'Audit details'!$G$10+VLOOKUP(Tableau2[[#This Row],[Categorization]],'CAP follow up'!$K$12:$M$14,2,FALSE),"N/A")</f>
        <v>43960</v>
      </c>
      <c r="Q162" s="108"/>
      <c r="R162" s="108" t="s">
        <v>643</v>
      </c>
      <c r="S162" s="71"/>
    </row>
    <row r="163" spans="2:19" ht="34" x14ac:dyDescent="0.2">
      <c r="B163" s="70"/>
      <c r="C163" s="32" t="s">
        <v>552</v>
      </c>
      <c r="D163" s="29" t="s">
        <v>73</v>
      </c>
      <c r="E163" s="29" t="s">
        <v>112</v>
      </c>
      <c r="F163" s="29" t="s">
        <v>53</v>
      </c>
      <c r="G163" s="33" t="s">
        <v>622</v>
      </c>
      <c r="H163" s="31" t="s">
        <v>599</v>
      </c>
      <c r="I163" s="107" t="s">
        <v>635</v>
      </c>
      <c r="J163" s="118"/>
      <c r="K163" s="119"/>
      <c r="L163" s="119"/>
      <c r="M163" s="120"/>
      <c r="N163" s="107"/>
      <c r="O163" s="108"/>
      <c r="P163" s="97">
        <f>IF(OR(Tableau2[[#This Row],[Audit outcome
In case of "N/A", please state why in Comments]]="Not fulfilled",Tableau2[[#This Row],[Audit outcome
In case of "N/A", please state why in Comments]]="Partial"),'Audit details'!$G$10+VLOOKUP(Tableau2[[#This Row],[Categorization]],'CAP follow up'!$K$12:$M$14,2,FALSE),"N/A")</f>
        <v>44005</v>
      </c>
      <c r="Q163" s="108"/>
      <c r="R163" s="108" t="s">
        <v>643</v>
      </c>
      <c r="S163" s="71"/>
    </row>
    <row r="164" spans="2:19" ht="68" x14ac:dyDescent="0.2">
      <c r="B164" s="70"/>
      <c r="C164" s="32" t="s">
        <v>553</v>
      </c>
      <c r="D164" s="29" t="s">
        <v>73</v>
      </c>
      <c r="E164" s="29" t="s">
        <v>112</v>
      </c>
      <c r="F164" s="29" t="s">
        <v>54</v>
      </c>
      <c r="G164" s="33" t="s">
        <v>619</v>
      </c>
      <c r="H164" s="31" t="s">
        <v>599</v>
      </c>
      <c r="I164" s="107" t="s">
        <v>635</v>
      </c>
      <c r="J164" s="118"/>
      <c r="K164" s="119"/>
      <c r="L164" s="119"/>
      <c r="M164" s="120"/>
      <c r="N164" s="107"/>
      <c r="O164" s="108"/>
      <c r="P164" s="97">
        <f>IF(OR(Tableau2[[#This Row],[Audit outcome
In case of "N/A", please state why in Comments]]="Not fulfilled",Tableau2[[#This Row],[Audit outcome
In case of "N/A", please state why in Comments]]="Partial"),'Audit details'!$G$10+VLOOKUP(Tableau2[[#This Row],[Categorization]],'CAP follow up'!$K$12:$M$14,2,FALSE),"N/A")</f>
        <v>44005</v>
      </c>
      <c r="Q164" s="108"/>
      <c r="R164" s="108" t="s">
        <v>643</v>
      </c>
      <c r="S164" s="71"/>
    </row>
    <row r="165" spans="2:19" ht="51" x14ac:dyDescent="0.2">
      <c r="B165" s="70"/>
      <c r="C165" s="32" t="s">
        <v>554</v>
      </c>
      <c r="D165" s="29" t="s">
        <v>73</v>
      </c>
      <c r="E165" s="29" t="s">
        <v>112</v>
      </c>
      <c r="F165" s="29" t="s">
        <v>55</v>
      </c>
      <c r="G165" s="33" t="s">
        <v>622</v>
      </c>
      <c r="H165" s="31" t="s">
        <v>602</v>
      </c>
      <c r="I165" s="107" t="s">
        <v>635</v>
      </c>
      <c r="J165" s="118"/>
      <c r="K165" s="119"/>
      <c r="L165" s="119"/>
      <c r="M165" s="120"/>
      <c r="N165" s="107"/>
      <c r="O165" s="108"/>
      <c r="P165" s="97">
        <f>IF(OR(Tableau2[[#This Row],[Audit outcome
In case of "N/A", please state why in Comments]]="Not fulfilled",Tableau2[[#This Row],[Audit outcome
In case of "N/A", please state why in Comments]]="Partial"),'Audit details'!$G$10+VLOOKUP(Tableau2[[#This Row],[Categorization]],'CAP follow up'!$K$12:$M$14,2,FALSE),"N/A")</f>
        <v>43960</v>
      </c>
      <c r="Q165" s="108"/>
      <c r="R165" s="108" t="s">
        <v>643</v>
      </c>
      <c r="S165" s="71"/>
    </row>
    <row r="166" spans="2:19" ht="68" x14ac:dyDescent="0.2">
      <c r="B166" s="70"/>
      <c r="C166" s="32" t="s">
        <v>555</v>
      </c>
      <c r="D166" s="29" t="s">
        <v>73</v>
      </c>
      <c r="E166" s="29" t="s">
        <v>112</v>
      </c>
      <c r="F166" s="29" t="s">
        <v>56</v>
      </c>
      <c r="G166" s="33" t="s">
        <v>619</v>
      </c>
      <c r="H166" s="31" t="s">
        <v>602</v>
      </c>
      <c r="I166" s="107" t="s">
        <v>635</v>
      </c>
      <c r="J166" s="118"/>
      <c r="K166" s="119"/>
      <c r="L166" s="119"/>
      <c r="M166" s="120"/>
      <c r="N166" s="107"/>
      <c r="O166" s="108"/>
      <c r="P166" s="97">
        <f>IF(OR(Tableau2[[#This Row],[Audit outcome
In case of "N/A", please state why in Comments]]="Not fulfilled",Tableau2[[#This Row],[Audit outcome
In case of "N/A", please state why in Comments]]="Partial"),'Audit details'!$G$10+VLOOKUP(Tableau2[[#This Row],[Categorization]],'CAP follow up'!$K$12:$M$14,2,FALSE),"N/A")</f>
        <v>43960</v>
      </c>
      <c r="Q166" s="108"/>
      <c r="R166" s="108" t="s">
        <v>643</v>
      </c>
      <c r="S166" s="71"/>
    </row>
    <row r="167" spans="2:19" ht="34" x14ac:dyDescent="0.2">
      <c r="B167" s="70"/>
      <c r="C167" s="32" t="s">
        <v>556</v>
      </c>
      <c r="D167" s="29" t="s">
        <v>73</v>
      </c>
      <c r="E167" s="29" t="s">
        <v>112</v>
      </c>
      <c r="F167" s="29" t="s">
        <v>57</v>
      </c>
      <c r="G167" s="33" t="s">
        <v>622</v>
      </c>
      <c r="H167" s="31" t="s">
        <v>602</v>
      </c>
      <c r="I167" s="107" t="s">
        <v>635</v>
      </c>
      <c r="J167" s="118"/>
      <c r="K167" s="119"/>
      <c r="L167" s="119"/>
      <c r="M167" s="120"/>
      <c r="N167" s="107"/>
      <c r="O167" s="108"/>
      <c r="P167" s="97">
        <f>IF(OR(Tableau2[[#This Row],[Audit outcome
In case of "N/A", please state why in Comments]]="Not fulfilled",Tableau2[[#This Row],[Audit outcome
In case of "N/A", please state why in Comments]]="Partial"),'Audit details'!$G$10+VLOOKUP(Tableau2[[#This Row],[Categorization]],'CAP follow up'!$K$12:$M$14,2,FALSE),"N/A")</f>
        <v>43960</v>
      </c>
      <c r="Q167" s="108"/>
      <c r="R167" s="108" t="s">
        <v>643</v>
      </c>
      <c r="S167" s="71"/>
    </row>
    <row r="168" spans="2:19" ht="23" x14ac:dyDescent="0.2">
      <c r="B168" s="70"/>
      <c r="C168" s="32" t="s">
        <v>205</v>
      </c>
      <c r="D168" s="29" t="s">
        <v>73</v>
      </c>
      <c r="E168" s="29" t="s">
        <v>113</v>
      </c>
      <c r="F168" s="29" t="s">
        <v>389</v>
      </c>
      <c r="G168" s="33" t="s">
        <v>619</v>
      </c>
      <c r="H168" s="31" t="s">
        <v>599</v>
      </c>
      <c r="I168" s="107" t="s">
        <v>635</v>
      </c>
      <c r="J168" s="118"/>
      <c r="K168" s="119"/>
      <c r="L168" s="119"/>
      <c r="M168" s="120"/>
      <c r="N168" s="107"/>
      <c r="O168" s="108"/>
      <c r="P168" s="97">
        <f>IF(OR(Tableau2[[#This Row],[Audit outcome
In case of "N/A", please state why in Comments]]="Not fulfilled",Tableau2[[#This Row],[Audit outcome
In case of "N/A", please state why in Comments]]="Partial"),'Audit details'!$G$10+VLOOKUP(Tableau2[[#This Row],[Categorization]],'CAP follow up'!$K$12:$M$14,2,FALSE),"N/A")</f>
        <v>44005</v>
      </c>
      <c r="Q168" s="108"/>
      <c r="R168" s="108" t="s">
        <v>643</v>
      </c>
      <c r="S168" s="71"/>
    </row>
    <row r="169" spans="2:19" ht="34" x14ac:dyDescent="0.2">
      <c r="B169" s="70"/>
      <c r="C169" s="32" t="s">
        <v>206</v>
      </c>
      <c r="D169" s="29" t="s">
        <v>73</v>
      </c>
      <c r="E169" s="29" t="s">
        <v>113</v>
      </c>
      <c r="F169" s="29" t="s">
        <v>390</v>
      </c>
      <c r="G169" s="33" t="s">
        <v>619</v>
      </c>
      <c r="H169" s="31" t="s">
        <v>600</v>
      </c>
      <c r="I169" s="107" t="s">
        <v>635</v>
      </c>
      <c r="J169" s="118"/>
      <c r="K169" s="119"/>
      <c r="L169" s="119"/>
      <c r="M169" s="120"/>
      <c r="N169" s="107"/>
      <c r="O169" s="108"/>
      <c r="P169" s="97">
        <f>IF(OR(Tableau2[[#This Row],[Audit outcome
In case of "N/A", please state why in Comments]]="Not fulfilled",Tableau2[[#This Row],[Audit outcome
In case of "N/A", please state why in Comments]]="Partial"),'Audit details'!$G$10+VLOOKUP(Tableau2[[#This Row],[Categorization]],'CAP follow up'!$K$12:$M$14,2,FALSE),"N/A")</f>
        <v>44095</v>
      </c>
      <c r="Q169" s="108"/>
      <c r="R169" s="108" t="s">
        <v>643</v>
      </c>
      <c r="S169" s="71"/>
    </row>
    <row r="170" spans="2:19" ht="23" x14ac:dyDescent="0.2">
      <c r="B170" s="70"/>
      <c r="C170" s="32" t="s">
        <v>550</v>
      </c>
      <c r="D170" s="29" t="s">
        <v>73</v>
      </c>
      <c r="E170" s="29" t="s">
        <v>113</v>
      </c>
      <c r="F170" s="29" t="s">
        <v>391</v>
      </c>
      <c r="G170" s="33" t="s">
        <v>619</v>
      </c>
      <c r="H170" s="31" t="s">
        <v>600</v>
      </c>
      <c r="I170" s="107" t="s">
        <v>635</v>
      </c>
      <c r="J170" s="118"/>
      <c r="K170" s="119"/>
      <c r="L170" s="119"/>
      <c r="M170" s="120"/>
      <c r="N170" s="107"/>
      <c r="O170" s="108"/>
      <c r="P170" s="97">
        <f>IF(OR(Tableau2[[#This Row],[Audit outcome
In case of "N/A", please state why in Comments]]="Not fulfilled",Tableau2[[#This Row],[Audit outcome
In case of "N/A", please state why in Comments]]="Partial"),'Audit details'!$G$10+VLOOKUP(Tableau2[[#This Row],[Categorization]],'CAP follow up'!$K$12:$M$14,2,FALSE),"N/A")</f>
        <v>44095</v>
      </c>
      <c r="Q170" s="108"/>
      <c r="R170" s="108" t="s">
        <v>643</v>
      </c>
      <c r="S170" s="71"/>
    </row>
    <row r="171" spans="2:19" ht="136" x14ac:dyDescent="0.2">
      <c r="B171" s="70"/>
      <c r="C171" s="32" t="s">
        <v>207</v>
      </c>
      <c r="D171" s="29" t="s">
        <v>73</v>
      </c>
      <c r="E171" s="29" t="s">
        <v>114</v>
      </c>
      <c r="F171" s="29" t="s">
        <v>65</v>
      </c>
      <c r="G171" s="33" t="s">
        <v>622</v>
      </c>
      <c r="H171" s="31" t="s">
        <v>599</v>
      </c>
      <c r="I171" s="107" t="s">
        <v>635</v>
      </c>
      <c r="J171" s="118"/>
      <c r="K171" s="119"/>
      <c r="L171" s="119"/>
      <c r="M171" s="120"/>
      <c r="N171" s="107"/>
      <c r="O171" s="108"/>
      <c r="P171" s="97">
        <f>IF(OR(Tableau2[[#This Row],[Audit outcome
In case of "N/A", please state why in Comments]]="Not fulfilled",Tableau2[[#This Row],[Audit outcome
In case of "N/A", please state why in Comments]]="Partial"),'Audit details'!$G$10+VLOOKUP(Tableau2[[#This Row],[Categorization]],'CAP follow up'!$K$12:$M$14,2,FALSE),"N/A")</f>
        <v>44005</v>
      </c>
      <c r="Q171" s="108"/>
      <c r="R171" s="108" t="s">
        <v>643</v>
      </c>
      <c r="S171" s="71"/>
    </row>
    <row r="172" spans="2:19" ht="34" x14ac:dyDescent="0.2">
      <c r="B172" s="70"/>
      <c r="C172" s="32" t="s">
        <v>208</v>
      </c>
      <c r="D172" s="29" t="s">
        <v>73</v>
      </c>
      <c r="E172" s="29" t="s">
        <v>115</v>
      </c>
      <c r="F172" s="29" t="s">
        <v>392</v>
      </c>
      <c r="G172" s="33" t="s">
        <v>619</v>
      </c>
      <c r="H172" s="31" t="s">
        <v>599</v>
      </c>
      <c r="I172" s="107" t="s">
        <v>635</v>
      </c>
      <c r="J172" s="118"/>
      <c r="K172" s="119"/>
      <c r="L172" s="119"/>
      <c r="M172" s="120"/>
      <c r="N172" s="107"/>
      <c r="O172" s="108"/>
      <c r="P172" s="97">
        <f>IF(OR(Tableau2[[#This Row],[Audit outcome
In case of "N/A", please state why in Comments]]="Not fulfilled",Tableau2[[#This Row],[Audit outcome
In case of "N/A", please state why in Comments]]="Partial"),'Audit details'!$G$10+VLOOKUP(Tableau2[[#This Row],[Categorization]],'CAP follow up'!$K$12:$M$14,2,FALSE),"N/A")</f>
        <v>44005</v>
      </c>
      <c r="Q172" s="108"/>
      <c r="R172" s="108" t="s">
        <v>643</v>
      </c>
      <c r="S172" s="71"/>
    </row>
    <row r="173" spans="2:19" ht="34" x14ac:dyDescent="0.2">
      <c r="B173" s="70"/>
      <c r="C173" s="32" t="s">
        <v>209</v>
      </c>
      <c r="D173" s="29" t="s">
        <v>73</v>
      </c>
      <c r="E173" s="29" t="s">
        <v>115</v>
      </c>
      <c r="F173" s="29" t="s">
        <v>393</v>
      </c>
      <c r="G173" s="33" t="s">
        <v>619</v>
      </c>
      <c r="H173" s="31" t="s">
        <v>600</v>
      </c>
      <c r="I173" s="107" t="s">
        <v>635</v>
      </c>
      <c r="J173" s="118"/>
      <c r="K173" s="119"/>
      <c r="L173" s="119"/>
      <c r="M173" s="120"/>
      <c r="N173" s="107"/>
      <c r="O173" s="108"/>
      <c r="P173" s="97">
        <f>IF(OR(Tableau2[[#This Row],[Audit outcome
In case of "N/A", please state why in Comments]]="Not fulfilled",Tableau2[[#This Row],[Audit outcome
In case of "N/A", please state why in Comments]]="Partial"),'Audit details'!$G$10+VLOOKUP(Tableau2[[#This Row],[Categorization]],'CAP follow up'!$K$12:$M$14,2,FALSE),"N/A")</f>
        <v>44095</v>
      </c>
      <c r="Q173" s="108"/>
      <c r="R173" s="108" t="s">
        <v>643</v>
      </c>
      <c r="S173" s="71"/>
    </row>
    <row r="174" spans="2:19" ht="34" x14ac:dyDescent="0.2">
      <c r="B174" s="70"/>
      <c r="C174" s="32" t="s">
        <v>547</v>
      </c>
      <c r="D174" s="29" t="s">
        <v>73</v>
      </c>
      <c r="E174" s="29" t="s">
        <v>115</v>
      </c>
      <c r="F174" s="29" t="s">
        <v>394</v>
      </c>
      <c r="G174" s="33" t="s">
        <v>622</v>
      </c>
      <c r="H174" s="31" t="s">
        <v>599</v>
      </c>
      <c r="I174" s="107" t="s">
        <v>635</v>
      </c>
      <c r="J174" s="118"/>
      <c r="K174" s="119"/>
      <c r="L174" s="119"/>
      <c r="M174" s="120"/>
      <c r="N174" s="107"/>
      <c r="O174" s="108"/>
      <c r="P174" s="97">
        <f>IF(OR(Tableau2[[#This Row],[Audit outcome
In case of "N/A", please state why in Comments]]="Not fulfilled",Tableau2[[#This Row],[Audit outcome
In case of "N/A", please state why in Comments]]="Partial"),'Audit details'!$G$10+VLOOKUP(Tableau2[[#This Row],[Categorization]],'CAP follow up'!$K$12:$M$14,2,FALSE),"N/A")</f>
        <v>44005</v>
      </c>
      <c r="Q174" s="108"/>
      <c r="R174" s="108" t="s">
        <v>643</v>
      </c>
      <c r="S174" s="71"/>
    </row>
    <row r="175" spans="2:19" ht="34" x14ac:dyDescent="0.2">
      <c r="B175" s="70"/>
      <c r="C175" s="32" t="s">
        <v>548</v>
      </c>
      <c r="D175" s="29" t="s">
        <v>73</v>
      </c>
      <c r="E175" s="29" t="s">
        <v>115</v>
      </c>
      <c r="F175" s="29" t="s">
        <v>395</v>
      </c>
      <c r="G175" s="33" t="s">
        <v>622</v>
      </c>
      <c r="H175" s="31" t="s">
        <v>599</v>
      </c>
      <c r="I175" s="107" t="s">
        <v>635</v>
      </c>
      <c r="J175" s="118"/>
      <c r="K175" s="119"/>
      <c r="L175" s="119"/>
      <c r="M175" s="120"/>
      <c r="N175" s="107"/>
      <c r="O175" s="108"/>
      <c r="P175" s="97">
        <f>IF(OR(Tableau2[[#This Row],[Audit outcome
In case of "N/A", please state why in Comments]]="Not fulfilled",Tableau2[[#This Row],[Audit outcome
In case of "N/A", please state why in Comments]]="Partial"),'Audit details'!$G$10+VLOOKUP(Tableau2[[#This Row],[Categorization]],'CAP follow up'!$K$12:$M$14,2,FALSE),"N/A")</f>
        <v>44005</v>
      </c>
      <c r="Q175" s="108"/>
      <c r="R175" s="108" t="s">
        <v>643</v>
      </c>
      <c r="S175" s="71"/>
    </row>
    <row r="176" spans="2:19" ht="51" x14ac:dyDescent="0.2">
      <c r="B176" s="70"/>
      <c r="C176" s="32" t="s">
        <v>549</v>
      </c>
      <c r="D176" s="29" t="s">
        <v>73</v>
      </c>
      <c r="E176" s="29" t="s">
        <v>115</v>
      </c>
      <c r="F176" s="29" t="s">
        <v>396</v>
      </c>
      <c r="G176" s="33" t="s">
        <v>622</v>
      </c>
      <c r="H176" s="31" t="s">
        <v>599</v>
      </c>
      <c r="I176" s="107" t="s">
        <v>635</v>
      </c>
      <c r="J176" s="118"/>
      <c r="K176" s="119"/>
      <c r="L176" s="119"/>
      <c r="M176" s="120"/>
      <c r="N176" s="107"/>
      <c r="O176" s="108"/>
      <c r="P176" s="97">
        <f>IF(OR(Tableau2[[#This Row],[Audit outcome
In case of "N/A", please state why in Comments]]="Not fulfilled",Tableau2[[#This Row],[Audit outcome
In case of "N/A", please state why in Comments]]="Partial"),'Audit details'!$G$10+VLOOKUP(Tableau2[[#This Row],[Categorization]],'CAP follow up'!$K$12:$M$14,2,FALSE),"N/A")</f>
        <v>44005</v>
      </c>
      <c r="Q176" s="108"/>
      <c r="R176" s="108" t="s">
        <v>643</v>
      </c>
      <c r="S176" s="71"/>
    </row>
    <row r="177" spans="2:19" ht="34" x14ac:dyDescent="0.2">
      <c r="B177" s="70"/>
      <c r="C177" s="32" t="s">
        <v>210</v>
      </c>
      <c r="D177" s="29" t="s">
        <v>73</v>
      </c>
      <c r="E177" s="29" t="s">
        <v>116</v>
      </c>
      <c r="F177" s="29" t="s">
        <v>397</v>
      </c>
      <c r="G177" s="33" t="s">
        <v>619</v>
      </c>
      <c r="H177" s="31" t="s">
        <v>599</v>
      </c>
      <c r="I177" s="107" t="s">
        <v>635</v>
      </c>
      <c r="J177" s="118"/>
      <c r="K177" s="119"/>
      <c r="L177" s="119"/>
      <c r="M177" s="120"/>
      <c r="N177" s="107"/>
      <c r="O177" s="108"/>
      <c r="P177" s="97">
        <f>IF(OR(Tableau2[[#This Row],[Audit outcome
In case of "N/A", please state why in Comments]]="Not fulfilled",Tableau2[[#This Row],[Audit outcome
In case of "N/A", please state why in Comments]]="Partial"),'Audit details'!$G$10+VLOOKUP(Tableau2[[#This Row],[Categorization]],'CAP follow up'!$K$12:$M$14,2,FALSE),"N/A")</f>
        <v>44005</v>
      </c>
      <c r="Q177" s="108"/>
      <c r="R177" s="108" t="s">
        <v>643</v>
      </c>
      <c r="S177" s="71"/>
    </row>
    <row r="178" spans="2:19" ht="34" x14ac:dyDescent="0.2">
      <c r="B178" s="70"/>
      <c r="C178" s="32" t="s">
        <v>211</v>
      </c>
      <c r="D178" s="29" t="s">
        <v>73</v>
      </c>
      <c r="E178" s="29" t="s">
        <v>116</v>
      </c>
      <c r="F178" s="29" t="s">
        <v>398</v>
      </c>
      <c r="G178" s="33" t="s">
        <v>622</v>
      </c>
      <c r="H178" s="31" t="s">
        <v>600</v>
      </c>
      <c r="I178" s="107" t="s">
        <v>635</v>
      </c>
      <c r="J178" s="118"/>
      <c r="K178" s="119"/>
      <c r="L178" s="119"/>
      <c r="M178" s="120"/>
      <c r="N178" s="107"/>
      <c r="O178" s="108"/>
      <c r="P178" s="97">
        <f>IF(OR(Tableau2[[#This Row],[Audit outcome
In case of "N/A", please state why in Comments]]="Not fulfilled",Tableau2[[#This Row],[Audit outcome
In case of "N/A", please state why in Comments]]="Partial"),'Audit details'!$G$10+VLOOKUP(Tableau2[[#This Row],[Categorization]],'CAP follow up'!$K$12:$M$14,2,FALSE),"N/A")</f>
        <v>44095</v>
      </c>
      <c r="Q178" s="108"/>
      <c r="R178" s="108" t="s">
        <v>643</v>
      </c>
      <c r="S178" s="71"/>
    </row>
    <row r="179" spans="2:19" ht="23" x14ac:dyDescent="0.2">
      <c r="B179" s="70"/>
      <c r="C179" s="32" t="s">
        <v>544</v>
      </c>
      <c r="D179" s="29" t="s">
        <v>73</v>
      </c>
      <c r="E179" s="29" t="s">
        <v>116</v>
      </c>
      <c r="F179" s="29" t="s">
        <v>399</v>
      </c>
      <c r="G179" s="33" t="s">
        <v>622</v>
      </c>
      <c r="H179" s="31" t="s">
        <v>599</v>
      </c>
      <c r="I179" s="107" t="s">
        <v>635</v>
      </c>
      <c r="J179" s="118"/>
      <c r="K179" s="119"/>
      <c r="L179" s="119"/>
      <c r="M179" s="120"/>
      <c r="N179" s="107"/>
      <c r="O179" s="108"/>
      <c r="P179" s="97">
        <f>IF(OR(Tableau2[[#This Row],[Audit outcome
In case of "N/A", please state why in Comments]]="Not fulfilled",Tableau2[[#This Row],[Audit outcome
In case of "N/A", please state why in Comments]]="Partial"),'Audit details'!$G$10+VLOOKUP(Tableau2[[#This Row],[Categorization]],'CAP follow up'!$K$12:$M$14,2,FALSE),"N/A")</f>
        <v>44005</v>
      </c>
      <c r="Q179" s="108"/>
      <c r="R179" s="108" t="s">
        <v>643</v>
      </c>
      <c r="S179" s="71"/>
    </row>
    <row r="180" spans="2:19" ht="34" x14ac:dyDescent="0.2">
      <c r="B180" s="70"/>
      <c r="C180" s="32" t="s">
        <v>545</v>
      </c>
      <c r="D180" s="29" t="s">
        <v>73</v>
      </c>
      <c r="E180" s="29" t="s">
        <v>116</v>
      </c>
      <c r="F180" s="29" t="s">
        <v>400</v>
      </c>
      <c r="G180" s="33" t="s">
        <v>622</v>
      </c>
      <c r="H180" s="31" t="s">
        <v>602</v>
      </c>
      <c r="I180" s="107" t="s">
        <v>635</v>
      </c>
      <c r="J180" s="118"/>
      <c r="K180" s="119"/>
      <c r="L180" s="119"/>
      <c r="M180" s="120"/>
      <c r="N180" s="107"/>
      <c r="O180" s="108"/>
      <c r="P180" s="97">
        <f>IF(OR(Tableau2[[#This Row],[Audit outcome
In case of "N/A", please state why in Comments]]="Not fulfilled",Tableau2[[#This Row],[Audit outcome
In case of "N/A", please state why in Comments]]="Partial"),'Audit details'!$G$10+VLOOKUP(Tableau2[[#This Row],[Categorization]],'CAP follow up'!$K$12:$M$14,2,FALSE),"N/A")</f>
        <v>43960</v>
      </c>
      <c r="Q180" s="108"/>
      <c r="R180" s="108" t="s">
        <v>643</v>
      </c>
      <c r="S180" s="71"/>
    </row>
    <row r="181" spans="2:19" ht="34" x14ac:dyDescent="0.2">
      <c r="B181" s="70"/>
      <c r="C181" s="32" t="s">
        <v>546</v>
      </c>
      <c r="D181" s="29" t="s">
        <v>73</v>
      </c>
      <c r="E181" s="29" t="s">
        <v>116</v>
      </c>
      <c r="F181" s="29" t="s">
        <v>401</v>
      </c>
      <c r="G181" s="33" t="s">
        <v>622</v>
      </c>
      <c r="H181" s="31" t="s">
        <v>602</v>
      </c>
      <c r="I181" s="107" t="s">
        <v>635</v>
      </c>
      <c r="J181" s="118"/>
      <c r="K181" s="119"/>
      <c r="L181" s="119"/>
      <c r="M181" s="120"/>
      <c r="N181" s="107"/>
      <c r="O181" s="108"/>
      <c r="P181" s="97">
        <f>IF(OR(Tableau2[[#This Row],[Audit outcome
In case of "N/A", please state why in Comments]]="Not fulfilled",Tableau2[[#This Row],[Audit outcome
In case of "N/A", please state why in Comments]]="Partial"),'Audit details'!$G$10+VLOOKUP(Tableau2[[#This Row],[Categorization]],'CAP follow up'!$K$12:$M$14,2,FALSE),"N/A")</f>
        <v>43960</v>
      </c>
      <c r="Q181" s="108"/>
      <c r="R181" s="108" t="s">
        <v>643</v>
      </c>
      <c r="S181" s="71"/>
    </row>
    <row r="182" spans="2:19" ht="34" x14ac:dyDescent="0.2">
      <c r="B182" s="70"/>
      <c r="C182" s="32" t="s">
        <v>212</v>
      </c>
      <c r="D182" s="29" t="s">
        <v>73</v>
      </c>
      <c r="E182" s="29" t="s">
        <v>117</v>
      </c>
      <c r="F182" s="29" t="s">
        <v>402</v>
      </c>
      <c r="G182" s="33" t="s">
        <v>619</v>
      </c>
      <c r="H182" s="31" t="s">
        <v>600</v>
      </c>
      <c r="I182" s="107" t="s">
        <v>635</v>
      </c>
      <c r="J182" s="118"/>
      <c r="K182" s="119"/>
      <c r="L182" s="119"/>
      <c r="M182" s="120"/>
      <c r="N182" s="107"/>
      <c r="O182" s="108"/>
      <c r="P182" s="97">
        <f>IF(OR(Tableau2[[#This Row],[Audit outcome
In case of "N/A", please state why in Comments]]="Not fulfilled",Tableau2[[#This Row],[Audit outcome
In case of "N/A", please state why in Comments]]="Partial"),'Audit details'!$G$10+VLOOKUP(Tableau2[[#This Row],[Categorization]],'CAP follow up'!$K$12:$M$14,2,FALSE),"N/A")</f>
        <v>44095</v>
      </c>
      <c r="Q182" s="108"/>
      <c r="R182" s="108" t="s">
        <v>643</v>
      </c>
      <c r="S182" s="71"/>
    </row>
    <row r="183" spans="2:19" ht="102" x14ac:dyDescent="0.2">
      <c r="B183" s="70"/>
      <c r="C183" s="32" t="s">
        <v>213</v>
      </c>
      <c r="D183" s="29" t="s">
        <v>73</v>
      </c>
      <c r="E183" s="29" t="s">
        <v>117</v>
      </c>
      <c r="F183" s="29" t="s">
        <v>403</v>
      </c>
      <c r="G183" s="33" t="s">
        <v>622</v>
      </c>
      <c r="H183" s="31" t="s">
        <v>599</v>
      </c>
      <c r="I183" s="107" t="s">
        <v>635</v>
      </c>
      <c r="J183" s="118"/>
      <c r="K183" s="119"/>
      <c r="L183" s="119"/>
      <c r="M183" s="120"/>
      <c r="N183" s="107"/>
      <c r="O183" s="108"/>
      <c r="P183" s="97">
        <f>IF(OR(Tableau2[[#This Row],[Audit outcome
In case of "N/A", please state why in Comments]]="Not fulfilled",Tableau2[[#This Row],[Audit outcome
In case of "N/A", please state why in Comments]]="Partial"),'Audit details'!$G$10+VLOOKUP(Tableau2[[#This Row],[Categorization]],'CAP follow up'!$K$12:$M$14,2,FALSE),"N/A")</f>
        <v>44005</v>
      </c>
      <c r="Q183" s="108"/>
      <c r="R183" s="108" t="s">
        <v>643</v>
      </c>
      <c r="S183" s="71"/>
    </row>
    <row r="184" spans="2:19" ht="102" x14ac:dyDescent="0.2">
      <c r="B184" s="70"/>
      <c r="C184" s="32" t="s">
        <v>543</v>
      </c>
      <c r="D184" s="29" t="s">
        <v>73</v>
      </c>
      <c r="E184" s="29" t="s">
        <v>117</v>
      </c>
      <c r="F184" s="29" t="s">
        <v>404</v>
      </c>
      <c r="G184" s="33" t="s">
        <v>622</v>
      </c>
      <c r="H184" s="31" t="s">
        <v>599</v>
      </c>
      <c r="I184" s="107" t="s">
        <v>635</v>
      </c>
      <c r="J184" s="118"/>
      <c r="K184" s="119"/>
      <c r="L184" s="119"/>
      <c r="M184" s="120"/>
      <c r="N184" s="107"/>
      <c r="O184" s="108"/>
      <c r="P184" s="97">
        <f>IF(OR(Tableau2[[#This Row],[Audit outcome
In case of "N/A", please state why in Comments]]="Not fulfilled",Tableau2[[#This Row],[Audit outcome
In case of "N/A", please state why in Comments]]="Partial"),'Audit details'!$G$10+VLOOKUP(Tableau2[[#This Row],[Categorization]],'CAP follow up'!$K$12:$M$14,2,FALSE),"N/A")</f>
        <v>44005</v>
      </c>
      <c r="Q184" s="108"/>
      <c r="R184" s="108" t="s">
        <v>643</v>
      </c>
      <c r="S184" s="71"/>
    </row>
    <row r="185" spans="2:19" ht="34" x14ac:dyDescent="0.2">
      <c r="B185" s="70"/>
      <c r="C185" s="32" t="s">
        <v>214</v>
      </c>
      <c r="D185" s="29" t="s">
        <v>73</v>
      </c>
      <c r="E185" s="29" t="s">
        <v>118</v>
      </c>
      <c r="F185" s="29" t="s">
        <v>405</v>
      </c>
      <c r="G185" s="33" t="s">
        <v>619</v>
      </c>
      <c r="H185" s="31" t="s">
        <v>600</v>
      </c>
      <c r="I185" s="107" t="s">
        <v>635</v>
      </c>
      <c r="J185" s="118"/>
      <c r="K185" s="119"/>
      <c r="L185" s="119"/>
      <c r="M185" s="120"/>
      <c r="N185" s="107"/>
      <c r="O185" s="108"/>
      <c r="P185" s="97">
        <f>IF(OR(Tableau2[[#This Row],[Audit outcome
In case of "N/A", please state why in Comments]]="Not fulfilled",Tableau2[[#This Row],[Audit outcome
In case of "N/A", please state why in Comments]]="Partial"),'Audit details'!$G$10+VLOOKUP(Tableau2[[#This Row],[Categorization]],'CAP follow up'!$K$12:$M$14,2,FALSE),"N/A")</f>
        <v>44095</v>
      </c>
      <c r="Q185" s="108"/>
      <c r="R185" s="108" t="s">
        <v>643</v>
      </c>
      <c r="S185" s="71"/>
    </row>
    <row r="186" spans="2:19" ht="153" x14ac:dyDescent="0.2">
      <c r="B186" s="70"/>
      <c r="C186" s="32" t="s">
        <v>215</v>
      </c>
      <c r="D186" s="29" t="s">
        <v>73</v>
      </c>
      <c r="E186" s="29" t="s">
        <v>118</v>
      </c>
      <c r="F186" s="29" t="s">
        <v>612</v>
      </c>
      <c r="G186" s="33" t="s">
        <v>619</v>
      </c>
      <c r="H186" s="31" t="s">
        <v>600</v>
      </c>
      <c r="I186" s="107" t="s">
        <v>635</v>
      </c>
      <c r="J186" s="118"/>
      <c r="K186" s="119"/>
      <c r="L186" s="119"/>
      <c r="M186" s="120"/>
      <c r="N186" s="107"/>
      <c r="O186" s="108"/>
      <c r="P186" s="97">
        <f>IF(OR(Tableau2[[#This Row],[Audit outcome
In case of "N/A", please state why in Comments]]="Not fulfilled",Tableau2[[#This Row],[Audit outcome
In case of "N/A", please state why in Comments]]="Partial"),'Audit details'!$G$10+VLOOKUP(Tableau2[[#This Row],[Categorization]],'CAP follow up'!$K$12:$M$14,2,FALSE),"N/A")</f>
        <v>44095</v>
      </c>
      <c r="Q186" s="108"/>
      <c r="R186" s="108" t="s">
        <v>643</v>
      </c>
      <c r="S186" s="71"/>
    </row>
    <row r="187" spans="2:19" ht="34" x14ac:dyDescent="0.2">
      <c r="B187" s="70"/>
      <c r="C187" s="32" t="s">
        <v>541</v>
      </c>
      <c r="D187" s="29" t="s">
        <v>73</v>
      </c>
      <c r="E187" s="29" t="s">
        <v>118</v>
      </c>
      <c r="F187" s="29" t="s">
        <v>406</v>
      </c>
      <c r="G187" s="33" t="s">
        <v>619</v>
      </c>
      <c r="H187" s="31" t="s">
        <v>599</v>
      </c>
      <c r="I187" s="107" t="s">
        <v>635</v>
      </c>
      <c r="J187" s="118"/>
      <c r="K187" s="119"/>
      <c r="L187" s="119"/>
      <c r="M187" s="120"/>
      <c r="N187" s="107"/>
      <c r="O187" s="108"/>
      <c r="P187" s="97">
        <f>IF(OR(Tableau2[[#This Row],[Audit outcome
In case of "N/A", please state why in Comments]]="Not fulfilled",Tableau2[[#This Row],[Audit outcome
In case of "N/A", please state why in Comments]]="Partial"),'Audit details'!$G$10+VLOOKUP(Tableau2[[#This Row],[Categorization]],'CAP follow up'!$K$12:$M$14,2,FALSE),"N/A")</f>
        <v>44005</v>
      </c>
      <c r="Q187" s="108"/>
      <c r="R187" s="108" t="s">
        <v>643</v>
      </c>
      <c r="S187" s="71"/>
    </row>
    <row r="188" spans="2:19" ht="23" x14ac:dyDescent="0.2">
      <c r="B188" s="70"/>
      <c r="C188" s="32" t="s">
        <v>542</v>
      </c>
      <c r="D188" s="29" t="s">
        <v>73</v>
      </c>
      <c r="E188" s="29" t="s">
        <v>118</v>
      </c>
      <c r="F188" s="29" t="s">
        <v>613</v>
      </c>
      <c r="G188" s="33" t="s">
        <v>627</v>
      </c>
      <c r="H188" s="31" t="s">
        <v>600</v>
      </c>
      <c r="I188" s="107" t="s">
        <v>635</v>
      </c>
      <c r="J188" s="118"/>
      <c r="K188" s="119"/>
      <c r="L188" s="119"/>
      <c r="M188" s="120"/>
      <c r="N188" s="107"/>
      <c r="O188" s="108"/>
      <c r="P188" s="97">
        <f>IF(OR(Tableau2[[#This Row],[Audit outcome
In case of "N/A", please state why in Comments]]="Not fulfilled",Tableau2[[#This Row],[Audit outcome
In case of "N/A", please state why in Comments]]="Partial"),'Audit details'!$G$10+VLOOKUP(Tableau2[[#This Row],[Categorization]],'CAP follow up'!$K$12:$M$14,2,FALSE),"N/A")</f>
        <v>44095</v>
      </c>
      <c r="Q188" s="108"/>
      <c r="R188" s="108" t="s">
        <v>643</v>
      </c>
      <c r="S188" s="71"/>
    </row>
    <row r="189" spans="2:19" ht="255" x14ac:dyDescent="0.2">
      <c r="B189" s="70"/>
      <c r="C189" s="32" t="s">
        <v>216</v>
      </c>
      <c r="D189" s="29" t="s">
        <v>73</v>
      </c>
      <c r="E189" s="29" t="s">
        <v>119</v>
      </c>
      <c r="F189" s="29" t="s">
        <v>614</v>
      </c>
      <c r="G189" s="33" t="s">
        <v>619</v>
      </c>
      <c r="H189" s="31" t="s">
        <v>602</v>
      </c>
      <c r="I189" s="107" t="s">
        <v>635</v>
      </c>
      <c r="J189" s="118"/>
      <c r="K189" s="119"/>
      <c r="L189" s="119"/>
      <c r="M189" s="120"/>
      <c r="N189" s="107"/>
      <c r="O189" s="108"/>
      <c r="P189" s="97">
        <f>IF(OR(Tableau2[[#This Row],[Audit outcome
In case of "N/A", please state why in Comments]]="Not fulfilled",Tableau2[[#This Row],[Audit outcome
In case of "N/A", please state why in Comments]]="Partial"),'Audit details'!$G$10+VLOOKUP(Tableau2[[#This Row],[Categorization]],'CAP follow up'!$K$12:$M$14,2,FALSE),"N/A")</f>
        <v>43960</v>
      </c>
      <c r="Q189" s="108"/>
      <c r="R189" s="108" t="s">
        <v>643</v>
      </c>
      <c r="S189" s="71"/>
    </row>
    <row r="190" spans="2:19" ht="34" x14ac:dyDescent="0.2">
      <c r="B190" s="70"/>
      <c r="C190" s="32" t="s">
        <v>217</v>
      </c>
      <c r="D190" s="29" t="s">
        <v>73</v>
      </c>
      <c r="E190" s="29" t="s">
        <v>119</v>
      </c>
      <c r="F190" s="29" t="s">
        <v>408</v>
      </c>
      <c r="G190" s="33" t="s">
        <v>622</v>
      </c>
      <c r="H190" s="31" t="s">
        <v>602</v>
      </c>
      <c r="I190" s="107" t="s">
        <v>635</v>
      </c>
      <c r="J190" s="118"/>
      <c r="K190" s="119"/>
      <c r="L190" s="119"/>
      <c r="M190" s="120"/>
      <c r="N190" s="107"/>
      <c r="O190" s="108"/>
      <c r="P190" s="97">
        <f>IF(OR(Tableau2[[#This Row],[Audit outcome
In case of "N/A", please state why in Comments]]="Not fulfilled",Tableau2[[#This Row],[Audit outcome
In case of "N/A", please state why in Comments]]="Partial"),'Audit details'!$G$10+VLOOKUP(Tableau2[[#This Row],[Categorization]],'CAP follow up'!$K$12:$M$14,2,FALSE),"N/A")</f>
        <v>43960</v>
      </c>
      <c r="Q190" s="108"/>
      <c r="R190" s="108" t="s">
        <v>643</v>
      </c>
      <c r="S190" s="71"/>
    </row>
    <row r="191" spans="2:19" ht="51" x14ac:dyDescent="0.2">
      <c r="B191" s="70"/>
      <c r="C191" s="32" t="s">
        <v>539</v>
      </c>
      <c r="D191" s="29" t="s">
        <v>73</v>
      </c>
      <c r="E191" s="29" t="s">
        <v>119</v>
      </c>
      <c r="F191" s="29" t="s">
        <v>409</v>
      </c>
      <c r="G191" s="33" t="s">
        <v>619</v>
      </c>
      <c r="H191" s="31" t="s">
        <v>599</v>
      </c>
      <c r="I191" s="107" t="s">
        <v>635</v>
      </c>
      <c r="J191" s="118"/>
      <c r="K191" s="119"/>
      <c r="L191" s="119"/>
      <c r="M191" s="120"/>
      <c r="N191" s="107"/>
      <c r="O191" s="108"/>
      <c r="P191" s="97">
        <f>IF(OR(Tableau2[[#This Row],[Audit outcome
In case of "N/A", please state why in Comments]]="Not fulfilled",Tableau2[[#This Row],[Audit outcome
In case of "N/A", please state why in Comments]]="Partial"),'Audit details'!$G$10+VLOOKUP(Tableau2[[#This Row],[Categorization]],'CAP follow up'!$K$12:$M$14,2,FALSE),"N/A")</f>
        <v>44005</v>
      </c>
      <c r="Q191" s="108"/>
      <c r="R191" s="108" t="s">
        <v>643</v>
      </c>
      <c r="S191" s="71"/>
    </row>
    <row r="192" spans="2:19" ht="23" x14ac:dyDescent="0.2">
      <c r="B192" s="70"/>
      <c r="C192" s="32" t="s">
        <v>540</v>
      </c>
      <c r="D192" s="29" t="s">
        <v>73</v>
      </c>
      <c r="E192" s="29" t="s">
        <v>119</v>
      </c>
      <c r="F192" s="29" t="s">
        <v>407</v>
      </c>
      <c r="G192" s="33" t="s">
        <v>627</v>
      </c>
      <c r="H192" s="31" t="s">
        <v>600</v>
      </c>
      <c r="I192" s="107" t="s">
        <v>635</v>
      </c>
      <c r="J192" s="118"/>
      <c r="K192" s="119"/>
      <c r="L192" s="119"/>
      <c r="M192" s="120"/>
      <c r="N192" s="107"/>
      <c r="O192" s="108"/>
      <c r="P192" s="97">
        <f>IF(OR(Tableau2[[#This Row],[Audit outcome
In case of "N/A", please state why in Comments]]="Not fulfilled",Tableau2[[#This Row],[Audit outcome
In case of "N/A", please state why in Comments]]="Partial"),'Audit details'!$G$10+VLOOKUP(Tableau2[[#This Row],[Categorization]],'CAP follow up'!$K$12:$M$14,2,FALSE),"N/A")</f>
        <v>44095</v>
      </c>
      <c r="Q192" s="108"/>
      <c r="R192" s="108" t="s">
        <v>643</v>
      </c>
      <c r="S192" s="71"/>
    </row>
    <row r="193" spans="2:19" ht="68" x14ac:dyDescent="0.2">
      <c r="B193" s="70"/>
      <c r="C193" s="32" t="s">
        <v>218</v>
      </c>
      <c r="D193" s="29" t="s">
        <v>73</v>
      </c>
      <c r="E193" s="29" t="s">
        <v>120</v>
      </c>
      <c r="F193" s="29" t="s">
        <v>410</v>
      </c>
      <c r="G193" s="33" t="s">
        <v>622</v>
      </c>
      <c r="H193" s="31" t="s">
        <v>599</v>
      </c>
      <c r="I193" s="107" t="s">
        <v>635</v>
      </c>
      <c r="J193" s="118"/>
      <c r="K193" s="119"/>
      <c r="L193" s="119"/>
      <c r="M193" s="120"/>
      <c r="N193" s="107"/>
      <c r="O193" s="108"/>
      <c r="P193" s="97">
        <f>IF(OR(Tableau2[[#This Row],[Audit outcome
In case of "N/A", please state why in Comments]]="Not fulfilled",Tableau2[[#This Row],[Audit outcome
In case of "N/A", please state why in Comments]]="Partial"),'Audit details'!$G$10+VLOOKUP(Tableau2[[#This Row],[Categorization]],'CAP follow up'!$K$12:$M$14,2,FALSE),"N/A")</f>
        <v>44005</v>
      </c>
      <c r="Q193" s="108"/>
      <c r="R193" s="108" t="s">
        <v>643</v>
      </c>
      <c r="S193" s="71"/>
    </row>
    <row r="194" spans="2:19" ht="51" x14ac:dyDescent="0.2">
      <c r="B194" s="70"/>
      <c r="C194" s="32" t="s">
        <v>219</v>
      </c>
      <c r="D194" s="29" t="s">
        <v>73</v>
      </c>
      <c r="E194" s="29" t="s">
        <v>120</v>
      </c>
      <c r="F194" s="29" t="s">
        <v>411</v>
      </c>
      <c r="G194" s="33" t="s">
        <v>622</v>
      </c>
      <c r="H194" s="31" t="s">
        <v>600</v>
      </c>
      <c r="I194" s="107" t="s">
        <v>635</v>
      </c>
      <c r="J194" s="118"/>
      <c r="K194" s="119"/>
      <c r="L194" s="119"/>
      <c r="M194" s="120"/>
      <c r="N194" s="107"/>
      <c r="O194" s="108"/>
      <c r="P194" s="97">
        <f>IF(OR(Tableau2[[#This Row],[Audit outcome
In case of "N/A", please state why in Comments]]="Not fulfilled",Tableau2[[#This Row],[Audit outcome
In case of "N/A", please state why in Comments]]="Partial"),'Audit details'!$G$10+VLOOKUP(Tableau2[[#This Row],[Categorization]],'CAP follow up'!$K$12:$M$14,2,FALSE),"N/A")</f>
        <v>44095</v>
      </c>
      <c r="Q194" s="108"/>
      <c r="R194" s="108" t="s">
        <v>643</v>
      </c>
      <c r="S194" s="71"/>
    </row>
    <row r="195" spans="2:19" ht="68" x14ac:dyDescent="0.2">
      <c r="B195" s="70"/>
      <c r="C195" s="32" t="s">
        <v>538</v>
      </c>
      <c r="D195" s="29" t="s">
        <v>73</v>
      </c>
      <c r="E195" s="29" t="s">
        <v>120</v>
      </c>
      <c r="F195" s="29" t="s">
        <v>412</v>
      </c>
      <c r="G195" s="33" t="s">
        <v>619</v>
      </c>
      <c r="H195" s="31" t="s">
        <v>600</v>
      </c>
      <c r="I195" s="107" t="s">
        <v>635</v>
      </c>
      <c r="J195" s="118"/>
      <c r="K195" s="119"/>
      <c r="L195" s="119"/>
      <c r="M195" s="120"/>
      <c r="N195" s="107"/>
      <c r="O195" s="108"/>
      <c r="P195" s="97">
        <f>IF(OR(Tableau2[[#This Row],[Audit outcome
In case of "N/A", please state why in Comments]]="Not fulfilled",Tableau2[[#This Row],[Audit outcome
In case of "N/A", please state why in Comments]]="Partial"),'Audit details'!$G$10+VLOOKUP(Tableau2[[#This Row],[Categorization]],'CAP follow up'!$K$12:$M$14,2,FALSE),"N/A")</f>
        <v>44095</v>
      </c>
      <c r="Q195" s="108"/>
      <c r="R195" s="108" t="s">
        <v>643</v>
      </c>
      <c r="S195" s="71"/>
    </row>
    <row r="196" spans="2:19" ht="34" x14ac:dyDescent="0.2">
      <c r="B196" s="70"/>
      <c r="C196" s="32" t="s">
        <v>220</v>
      </c>
      <c r="D196" s="29" t="s">
        <v>73</v>
      </c>
      <c r="E196" s="29" t="s">
        <v>121</v>
      </c>
      <c r="F196" s="29" t="s">
        <v>413</v>
      </c>
      <c r="G196" s="33" t="s">
        <v>619</v>
      </c>
      <c r="H196" s="31" t="s">
        <v>600</v>
      </c>
      <c r="I196" s="107" t="s">
        <v>635</v>
      </c>
      <c r="J196" s="118"/>
      <c r="K196" s="119"/>
      <c r="L196" s="119"/>
      <c r="M196" s="120"/>
      <c r="N196" s="107"/>
      <c r="O196" s="108"/>
      <c r="P196" s="97">
        <f>IF(OR(Tableau2[[#This Row],[Audit outcome
In case of "N/A", please state why in Comments]]="Not fulfilled",Tableau2[[#This Row],[Audit outcome
In case of "N/A", please state why in Comments]]="Partial"),'Audit details'!$G$10+VLOOKUP(Tableau2[[#This Row],[Categorization]],'CAP follow up'!$K$12:$M$14,2,FALSE),"N/A")</f>
        <v>44095</v>
      </c>
      <c r="Q196" s="108"/>
      <c r="R196" s="108" t="s">
        <v>643</v>
      </c>
      <c r="S196" s="71"/>
    </row>
    <row r="197" spans="2:19" ht="34" x14ac:dyDescent="0.2">
      <c r="B197" s="70"/>
      <c r="C197" s="32" t="s">
        <v>221</v>
      </c>
      <c r="D197" s="29" t="s">
        <v>73</v>
      </c>
      <c r="E197" s="29" t="s">
        <v>121</v>
      </c>
      <c r="F197" s="29" t="s">
        <v>414</v>
      </c>
      <c r="G197" s="33" t="s">
        <v>619</v>
      </c>
      <c r="H197" s="31" t="s">
        <v>600</v>
      </c>
      <c r="I197" s="107" t="s">
        <v>635</v>
      </c>
      <c r="J197" s="118"/>
      <c r="K197" s="119"/>
      <c r="L197" s="119"/>
      <c r="M197" s="120"/>
      <c r="N197" s="107"/>
      <c r="O197" s="108"/>
      <c r="P197" s="97">
        <f>IF(OR(Tableau2[[#This Row],[Audit outcome
In case of "N/A", please state why in Comments]]="Not fulfilled",Tableau2[[#This Row],[Audit outcome
In case of "N/A", please state why in Comments]]="Partial"),'Audit details'!$G$10+VLOOKUP(Tableau2[[#This Row],[Categorization]],'CAP follow up'!$K$12:$M$14,2,FALSE),"N/A")</f>
        <v>44095</v>
      </c>
      <c r="Q197" s="108"/>
      <c r="R197" s="108" t="s">
        <v>643</v>
      </c>
      <c r="S197" s="71"/>
    </row>
    <row r="198" spans="2:19" ht="34" x14ac:dyDescent="0.2">
      <c r="B198" s="70"/>
      <c r="C198" s="32" t="s">
        <v>222</v>
      </c>
      <c r="D198" s="29" t="s">
        <v>73</v>
      </c>
      <c r="E198" s="29" t="s">
        <v>122</v>
      </c>
      <c r="F198" s="29" t="s">
        <v>415</v>
      </c>
      <c r="G198" s="33" t="s">
        <v>619</v>
      </c>
      <c r="H198" s="31" t="s">
        <v>600</v>
      </c>
      <c r="I198" s="107" t="s">
        <v>635</v>
      </c>
      <c r="J198" s="118"/>
      <c r="K198" s="119"/>
      <c r="L198" s="119"/>
      <c r="M198" s="120"/>
      <c r="N198" s="107"/>
      <c r="O198" s="108"/>
      <c r="P198" s="97">
        <f>IF(OR(Tableau2[[#This Row],[Audit outcome
In case of "N/A", please state why in Comments]]="Not fulfilled",Tableau2[[#This Row],[Audit outcome
In case of "N/A", please state why in Comments]]="Partial"),'Audit details'!$G$10+VLOOKUP(Tableau2[[#This Row],[Categorization]],'CAP follow up'!$K$12:$M$14,2,FALSE),"N/A")</f>
        <v>44095</v>
      </c>
      <c r="Q198" s="108"/>
      <c r="R198" s="108" t="s">
        <v>643</v>
      </c>
      <c r="S198" s="71"/>
    </row>
    <row r="199" spans="2:19" ht="51" x14ac:dyDescent="0.2">
      <c r="B199" s="70"/>
      <c r="C199" s="32" t="s">
        <v>223</v>
      </c>
      <c r="D199" s="29" t="s">
        <v>73</v>
      </c>
      <c r="E199" s="29" t="s">
        <v>122</v>
      </c>
      <c r="F199" s="29" t="s">
        <v>416</v>
      </c>
      <c r="G199" s="33" t="s">
        <v>622</v>
      </c>
      <c r="H199" s="31" t="s">
        <v>599</v>
      </c>
      <c r="I199" s="107" t="s">
        <v>635</v>
      </c>
      <c r="J199" s="118"/>
      <c r="K199" s="119"/>
      <c r="L199" s="119"/>
      <c r="M199" s="120"/>
      <c r="N199" s="107"/>
      <c r="O199" s="108"/>
      <c r="P199" s="97">
        <f>IF(OR(Tableau2[[#This Row],[Audit outcome
In case of "N/A", please state why in Comments]]="Not fulfilled",Tableau2[[#This Row],[Audit outcome
In case of "N/A", please state why in Comments]]="Partial"),'Audit details'!$G$10+VLOOKUP(Tableau2[[#This Row],[Categorization]],'CAP follow up'!$K$12:$M$14,2,FALSE),"N/A")</f>
        <v>44005</v>
      </c>
      <c r="Q199" s="108"/>
      <c r="R199" s="108" t="s">
        <v>643</v>
      </c>
      <c r="S199" s="71"/>
    </row>
    <row r="200" spans="2:19" ht="23" x14ac:dyDescent="0.2">
      <c r="B200" s="70"/>
      <c r="C200" s="32" t="s">
        <v>533</v>
      </c>
      <c r="D200" s="29" t="s">
        <v>73</v>
      </c>
      <c r="E200" s="29" t="s">
        <v>122</v>
      </c>
      <c r="F200" s="29" t="s">
        <v>417</v>
      </c>
      <c r="G200" s="33" t="s">
        <v>622</v>
      </c>
      <c r="H200" s="31" t="s">
        <v>602</v>
      </c>
      <c r="I200" s="107" t="s">
        <v>635</v>
      </c>
      <c r="J200" s="118"/>
      <c r="K200" s="119"/>
      <c r="L200" s="119"/>
      <c r="M200" s="120"/>
      <c r="N200" s="107"/>
      <c r="O200" s="108"/>
      <c r="P200" s="97">
        <f>IF(OR(Tableau2[[#This Row],[Audit outcome
In case of "N/A", please state why in Comments]]="Not fulfilled",Tableau2[[#This Row],[Audit outcome
In case of "N/A", please state why in Comments]]="Partial"),'Audit details'!$G$10+VLOOKUP(Tableau2[[#This Row],[Categorization]],'CAP follow up'!$K$12:$M$14,2,FALSE),"N/A")</f>
        <v>43960</v>
      </c>
      <c r="Q200" s="108"/>
      <c r="R200" s="108" t="s">
        <v>643</v>
      </c>
      <c r="S200" s="71"/>
    </row>
    <row r="201" spans="2:19" ht="68" x14ac:dyDescent="0.2">
      <c r="B201" s="70"/>
      <c r="C201" s="32" t="s">
        <v>534</v>
      </c>
      <c r="D201" s="29" t="s">
        <v>73</v>
      </c>
      <c r="E201" s="29" t="s">
        <v>122</v>
      </c>
      <c r="F201" s="29" t="s">
        <v>418</v>
      </c>
      <c r="G201" s="33" t="s">
        <v>622</v>
      </c>
      <c r="H201" s="31" t="s">
        <v>599</v>
      </c>
      <c r="I201" s="107" t="s">
        <v>635</v>
      </c>
      <c r="J201" s="118"/>
      <c r="K201" s="119"/>
      <c r="L201" s="119"/>
      <c r="M201" s="120"/>
      <c r="N201" s="107"/>
      <c r="O201" s="108"/>
      <c r="P201" s="97">
        <f>IF(OR(Tableau2[[#This Row],[Audit outcome
In case of "N/A", please state why in Comments]]="Not fulfilled",Tableau2[[#This Row],[Audit outcome
In case of "N/A", please state why in Comments]]="Partial"),'Audit details'!$G$10+VLOOKUP(Tableau2[[#This Row],[Categorization]],'CAP follow up'!$K$12:$M$14,2,FALSE),"N/A")</f>
        <v>44005</v>
      </c>
      <c r="Q201" s="108"/>
      <c r="R201" s="108" t="s">
        <v>643</v>
      </c>
      <c r="S201" s="71"/>
    </row>
    <row r="202" spans="2:19" ht="23" x14ac:dyDescent="0.2">
      <c r="B202" s="70"/>
      <c r="C202" s="32" t="s">
        <v>535</v>
      </c>
      <c r="D202" s="29" t="s">
        <v>73</v>
      </c>
      <c r="E202" s="29" t="s">
        <v>122</v>
      </c>
      <c r="F202" s="29" t="s">
        <v>419</v>
      </c>
      <c r="G202" s="33" t="s">
        <v>622</v>
      </c>
      <c r="H202" s="31" t="s">
        <v>600</v>
      </c>
      <c r="I202" s="107" t="s">
        <v>635</v>
      </c>
      <c r="J202" s="118"/>
      <c r="K202" s="119"/>
      <c r="L202" s="119"/>
      <c r="M202" s="120"/>
      <c r="N202" s="107"/>
      <c r="O202" s="108"/>
      <c r="P202" s="97">
        <f>IF(OR(Tableau2[[#This Row],[Audit outcome
In case of "N/A", please state why in Comments]]="Not fulfilled",Tableau2[[#This Row],[Audit outcome
In case of "N/A", please state why in Comments]]="Partial"),'Audit details'!$G$10+VLOOKUP(Tableau2[[#This Row],[Categorization]],'CAP follow up'!$K$12:$M$14,2,FALSE),"N/A")</f>
        <v>44095</v>
      </c>
      <c r="Q202" s="108"/>
      <c r="R202" s="108" t="s">
        <v>643</v>
      </c>
      <c r="S202" s="71"/>
    </row>
    <row r="203" spans="2:19" ht="34" x14ac:dyDescent="0.2">
      <c r="B203" s="70"/>
      <c r="C203" s="32" t="s">
        <v>536</v>
      </c>
      <c r="D203" s="29" t="s">
        <v>73</v>
      </c>
      <c r="E203" s="29" t="s">
        <v>122</v>
      </c>
      <c r="F203" s="29" t="s">
        <v>420</v>
      </c>
      <c r="G203" s="33" t="s">
        <v>622</v>
      </c>
      <c r="H203" s="31" t="s">
        <v>599</v>
      </c>
      <c r="I203" s="107" t="s">
        <v>635</v>
      </c>
      <c r="J203" s="118"/>
      <c r="K203" s="119"/>
      <c r="L203" s="119"/>
      <c r="M203" s="120"/>
      <c r="N203" s="107"/>
      <c r="O203" s="108"/>
      <c r="P203" s="97">
        <f>IF(OR(Tableau2[[#This Row],[Audit outcome
In case of "N/A", please state why in Comments]]="Not fulfilled",Tableau2[[#This Row],[Audit outcome
In case of "N/A", please state why in Comments]]="Partial"),'Audit details'!$G$10+VLOOKUP(Tableau2[[#This Row],[Categorization]],'CAP follow up'!$K$12:$M$14,2,FALSE),"N/A")</f>
        <v>44005</v>
      </c>
      <c r="Q203" s="108"/>
      <c r="R203" s="108" t="s">
        <v>643</v>
      </c>
      <c r="S203" s="71"/>
    </row>
    <row r="204" spans="2:19" ht="34" x14ac:dyDescent="0.2">
      <c r="B204" s="70"/>
      <c r="C204" s="32" t="s">
        <v>537</v>
      </c>
      <c r="D204" s="29" t="s">
        <v>73</v>
      </c>
      <c r="E204" s="29" t="s">
        <v>122</v>
      </c>
      <c r="F204" s="29" t="s">
        <v>421</v>
      </c>
      <c r="G204" s="33" t="s">
        <v>619</v>
      </c>
      <c r="H204" s="31" t="s">
        <v>602</v>
      </c>
      <c r="I204" s="107" t="s">
        <v>635</v>
      </c>
      <c r="J204" s="118"/>
      <c r="K204" s="119"/>
      <c r="L204" s="119"/>
      <c r="M204" s="120"/>
      <c r="N204" s="107"/>
      <c r="O204" s="108"/>
      <c r="P204" s="97">
        <f>IF(OR(Tableau2[[#This Row],[Audit outcome
In case of "N/A", please state why in Comments]]="Not fulfilled",Tableau2[[#This Row],[Audit outcome
In case of "N/A", please state why in Comments]]="Partial"),'Audit details'!$G$10+VLOOKUP(Tableau2[[#This Row],[Categorization]],'CAP follow up'!$K$12:$M$14,2,FALSE),"N/A")</f>
        <v>43960</v>
      </c>
      <c r="Q204" s="108"/>
      <c r="R204" s="108" t="s">
        <v>643</v>
      </c>
      <c r="S204" s="71"/>
    </row>
    <row r="205" spans="2:19" ht="34" x14ac:dyDescent="0.2">
      <c r="B205" s="70"/>
      <c r="C205" s="32" t="s">
        <v>224</v>
      </c>
      <c r="D205" s="29" t="s">
        <v>73</v>
      </c>
      <c r="E205" s="29" t="s">
        <v>123</v>
      </c>
      <c r="F205" s="29" t="s">
        <v>422</v>
      </c>
      <c r="G205" s="33" t="s">
        <v>619</v>
      </c>
      <c r="H205" s="31" t="s">
        <v>600</v>
      </c>
      <c r="I205" s="107" t="s">
        <v>635</v>
      </c>
      <c r="J205" s="118"/>
      <c r="K205" s="119"/>
      <c r="L205" s="119"/>
      <c r="M205" s="120"/>
      <c r="N205" s="107"/>
      <c r="O205" s="108"/>
      <c r="P205" s="97">
        <f>IF(OR(Tableau2[[#This Row],[Audit outcome
In case of "N/A", please state why in Comments]]="Not fulfilled",Tableau2[[#This Row],[Audit outcome
In case of "N/A", please state why in Comments]]="Partial"),'Audit details'!$G$10+VLOOKUP(Tableau2[[#This Row],[Categorization]],'CAP follow up'!$K$12:$M$14,2,FALSE),"N/A")</f>
        <v>44095</v>
      </c>
      <c r="Q205" s="108"/>
      <c r="R205" s="108" t="s">
        <v>643</v>
      </c>
      <c r="S205" s="71"/>
    </row>
    <row r="206" spans="2:19" ht="102" x14ac:dyDescent="0.2">
      <c r="B206" s="70"/>
      <c r="C206" s="32" t="s">
        <v>225</v>
      </c>
      <c r="D206" s="29" t="s">
        <v>73</v>
      </c>
      <c r="E206" s="29" t="s">
        <v>123</v>
      </c>
      <c r="F206" s="29" t="s">
        <v>423</v>
      </c>
      <c r="G206" s="33" t="s">
        <v>622</v>
      </c>
      <c r="H206" s="31" t="s">
        <v>599</v>
      </c>
      <c r="I206" s="107" t="s">
        <v>635</v>
      </c>
      <c r="J206" s="118"/>
      <c r="K206" s="119"/>
      <c r="L206" s="119"/>
      <c r="M206" s="120"/>
      <c r="N206" s="107"/>
      <c r="O206" s="108"/>
      <c r="P206" s="97">
        <f>IF(OR(Tableau2[[#This Row],[Audit outcome
In case of "N/A", please state why in Comments]]="Not fulfilled",Tableau2[[#This Row],[Audit outcome
In case of "N/A", please state why in Comments]]="Partial"),'Audit details'!$G$10+VLOOKUP(Tableau2[[#This Row],[Categorization]],'CAP follow up'!$K$12:$M$14,2,FALSE),"N/A")</f>
        <v>44005</v>
      </c>
      <c r="Q206" s="108"/>
      <c r="R206" s="108" t="s">
        <v>643</v>
      </c>
      <c r="S206" s="71"/>
    </row>
    <row r="207" spans="2:19" ht="51" x14ac:dyDescent="0.2">
      <c r="B207" s="70"/>
      <c r="C207" s="32" t="s">
        <v>520</v>
      </c>
      <c r="D207" s="29" t="s">
        <v>73</v>
      </c>
      <c r="E207" s="29" t="s">
        <v>123</v>
      </c>
      <c r="F207" s="29" t="s">
        <v>424</v>
      </c>
      <c r="G207" s="33" t="s">
        <v>622</v>
      </c>
      <c r="H207" s="31" t="s">
        <v>599</v>
      </c>
      <c r="I207" s="107" t="s">
        <v>635</v>
      </c>
      <c r="J207" s="118"/>
      <c r="K207" s="119"/>
      <c r="L207" s="119"/>
      <c r="M207" s="120"/>
      <c r="N207" s="107"/>
      <c r="O207" s="108"/>
      <c r="P207" s="97">
        <f>IF(OR(Tableau2[[#This Row],[Audit outcome
In case of "N/A", please state why in Comments]]="Not fulfilled",Tableau2[[#This Row],[Audit outcome
In case of "N/A", please state why in Comments]]="Partial"),'Audit details'!$G$10+VLOOKUP(Tableau2[[#This Row],[Categorization]],'CAP follow up'!$K$12:$M$14,2,FALSE),"N/A")</f>
        <v>44005</v>
      </c>
      <c r="Q207" s="108"/>
      <c r="R207" s="108" t="s">
        <v>643</v>
      </c>
      <c r="S207" s="71"/>
    </row>
    <row r="208" spans="2:19" ht="68" x14ac:dyDescent="0.2">
      <c r="B208" s="70"/>
      <c r="C208" s="32" t="s">
        <v>521</v>
      </c>
      <c r="D208" s="29" t="s">
        <v>73</v>
      </c>
      <c r="E208" s="29" t="s">
        <v>123</v>
      </c>
      <c r="F208" s="29" t="s">
        <v>425</v>
      </c>
      <c r="G208" s="33" t="s">
        <v>622</v>
      </c>
      <c r="H208" s="31" t="s">
        <v>599</v>
      </c>
      <c r="I208" s="107" t="s">
        <v>635</v>
      </c>
      <c r="J208" s="118"/>
      <c r="K208" s="119"/>
      <c r="L208" s="119"/>
      <c r="M208" s="120"/>
      <c r="N208" s="107"/>
      <c r="O208" s="108"/>
      <c r="P208" s="97">
        <f>IF(OR(Tableau2[[#This Row],[Audit outcome
In case of "N/A", please state why in Comments]]="Not fulfilled",Tableau2[[#This Row],[Audit outcome
In case of "N/A", please state why in Comments]]="Partial"),'Audit details'!$G$10+VLOOKUP(Tableau2[[#This Row],[Categorization]],'CAP follow up'!$K$12:$M$14,2,FALSE),"N/A")</f>
        <v>44005</v>
      </c>
      <c r="Q208" s="108"/>
      <c r="R208" s="108" t="s">
        <v>643</v>
      </c>
      <c r="S208" s="71"/>
    </row>
    <row r="209" spans="2:19" ht="23" x14ac:dyDescent="0.2">
      <c r="B209" s="70"/>
      <c r="C209" s="32" t="s">
        <v>522</v>
      </c>
      <c r="D209" s="29" t="s">
        <v>73</v>
      </c>
      <c r="E209" s="29" t="s">
        <v>123</v>
      </c>
      <c r="F209" s="29" t="s">
        <v>426</v>
      </c>
      <c r="G209" s="33" t="s">
        <v>622</v>
      </c>
      <c r="H209" s="31" t="s">
        <v>602</v>
      </c>
      <c r="I209" s="107" t="s">
        <v>635</v>
      </c>
      <c r="J209" s="118"/>
      <c r="K209" s="119"/>
      <c r="L209" s="119"/>
      <c r="M209" s="120"/>
      <c r="N209" s="107"/>
      <c r="O209" s="108"/>
      <c r="P209" s="97">
        <f>IF(OR(Tableau2[[#This Row],[Audit outcome
In case of "N/A", please state why in Comments]]="Not fulfilled",Tableau2[[#This Row],[Audit outcome
In case of "N/A", please state why in Comments]]="Partial"),'Audit details'!$G$10+VLOOKUP(Tableau2[[#This Row],[Categorization]],'CAP follow up'!$K$12:$M$14,2,FALSE),"N/A")</f>
        <v>43960</v>
      </c>
      <c r="Q209" s="108"/>
      <c r="R209" s="108" t="s">
        <v>643</v>
      </c>
      <c r="S209" s="71"/>
    </row>
    <row r="210" spans="2:19" ht="23" x14ac:dyDescent="0.2">
      <c r="B210" s="70"/>
      <c r="C210" s="32" t="s">
        <v>523</v>
      </c>
      <c r="D210" s="29" t="s">
        <v>73</v>
      </c>
      <c r="E210" s="29" t="s">
        <v>123</v>
      </c>
      <c r="F210" s="29" t="s">
        <v>427</v>
      </c>
      <c r="G210" s="33" t="s">
        <v>622</v>
      </c>
      <c r="H210" s="31" t="s">
        <v>599</v>
      </c>
      <c r="I210" s="107" t="s">
        <v>635</v>
      </c>
      <c r="J210" s="118"/>
      <c r="K210" s="119"/>
      <c r="L210" s="119"/>
      <c r="M210" s="120"/>
      <c r="N210" s="107"/>
      <c r="O210" s="108"/>
      <c r="P210" s="97">
        <f>IF(OR(Tableau2[[#This Row],[Audit outcome
In case of "N/A", please state why in Comments]]="Not fulfilled",Tableau2[[#This Row],[Audit outcome
In case of "N/A", please state why in Comments]]="Partial"),'Audit details'!$G$10+VLOOKUP(Tableau2[[#This Row],[Categorization]],'CAP follow up'!$K$12:$M$14,2,FALSE),"N/A")</f>
        <v>44005</v>
      </c>
      <c r="Q210" s="108"/>
      <c r="R210" s="108" t="s">
        <v>643</v>
      </c>
      <c r="S210" s="71"/>
    </row>
    <row r="211" spans="2:19" ht="34" x14ac:dyDescent="0.2">
      <c r="B211" s="70"/>
      <c r="C211" s="32" t="s">
        <v>524</v>
      </c>
      <c r="D211" s="29" t="s">
        <v>73</v>
      </c>
      <c r="E211" s="29" t="s">
        <v>123</v>
      </c>
      <c r="F211" s="29" t="s">
        <v>428</v>
      </c>
      <c r="G211" s="33" t="s">
        <v>622</v>
      </c>
      <c r="H211" s="31" t="s">
        <v>599</v>
      </c>
      <c r="I211" s="107" t="s">
        <v>635</v>
      </c>
      <c r="J211" s="118"/>
      <c r="K211" s="119"/>
      <c r="L211" s="119"/>
      <c r="M211" s="120"/>
      <c r="N211" s="107"/>
      <c r="O211" s="108"/>
      <c r="P211" s="97">
        <f>IF(OR(Tableau2[[#This Row],[Audit outcome
In case of "N/A", please state why in Comments]]="Not fulfilled",Tableau2[[#This Row],[Audit outcome
In case of "N/A", please state why in Comments]]="Partial"),'Audit details'!$G$10+VLOOKUP(Tableau2[[#This Row],[Categorization]],'CAP follow up'!$K$12:$M$14,2,FALSE),"N/A")</f>
        <v>44005</v>
      </c>
      <c r="Q211" s="108"/>
      <c r="R211" s="108" t="s">
        <v>643</v>
      </c>
      <c r="S211" s="71"/>
    </row>
    <row r="212" spans="2:19" ht="68" x14ac:dyDescent="0.2">
      <c r="B212" s="70"/>
      <c r="C212" s="32" t="s">
        <v>525</v>
      </c>
      <c r="D212" s="29" t="s">
        <v>73</v>
      </c>
      <c r="E212" s="29" t="s">
        <v>123</v>
      </c>
      <c r="F212" s="29" t="s">
        <v>429</v>
      </c>
      <c r="G212" s="33" t="s">
        <v>622</v>
      </c>
      <c r="H212" s="31" t="s">
        <v>599</v>
      </c>
      <c r="I212" s="107" t="s">
        <v>635</v>
      </c>
      <c r="J212" s="118"/>
      <c r="K212" s="119"/>
      <c r="L212" s="119"/>
      <c r="M212" s="120"/>
      <c r="N212" s="107"/>
      <c r="O212" s="108"/>
      <c r="P212" s="97">
        <f>IF(OR(Tableau2[[#This Row],[Audit outcome
In case of "N/A", please state why in Comments]]="Not fulfilled",Tableau2[[#This Row],[Audit outcome
In case of "N/A", please state why in Comments]]="Partial"),'Audit details'!$G$10+VLOOKUP(Tableau2[[#This Row],[Categorization]],'CAP follow up'!$K$12:$M$14,2,FALSE),"N/A")</f>
        <v>44005</v>
      </c>
      <c r="Q212" s="108"/>
      <c r="R212" s="108" t="s">
        <v>643</v>
      </c>
      <c r="S212" s="71"/>
    </row>
    <row r="213" spans="2:19" ht="34" x14ac:dyDescent="0.2">
      <c r="B213" s="70"/>
      <c r="C213" s="32" t="s">
        <v>526</v>
      </c>
      <c r="D213" s="29" t="s">
        <v>73</v>
      </c>
      <c r="E213" s="29" t="s">
        <v>123</v>
      </c>
      <c r="F213" s="29" t="s">
        <v>430</v>
      </c>
      <c r="G213" s="33" t="s">
        <v>619</v>
      </c>
      <c r="H213" s="31" t="s">
        <v>599</v>
      </c>
      <c r="I213" s="107" t="s">
        <v>635</v>
      </c>
      <c r="J213" s="118"/>
      <c r="K213" s="119"/>
      <c r="L213" s="119"/>
      <c r="M213" s="120"/>
      <c r="N213" s="107"/>
      <c r="O213" s="108"/>
      <c r="P213" s="97">
        <f>IF(OR(Tableau2[[#This Row],[Audit outcome
In case of "N/A", please state why in Comments]]="Not fulfilled",Tableau2[[#This Row],[Audit outcome
In case of "N/A", please state why in Comments]]="Partial"),'Audit details'!$G$10+VLOOKUP(Tableau2[[#This Row],[Categorization]],'CAP follow up'!$K$12:$M$14,2,FALSE),"N/A")</f>
        <v>44005</v>
      </c>
      <c r="Q213" s="108"/>
      <c r="R213" s="108" t="s">
        <v>643</v>
      </c>
      <c r="S213" s="71"/>
    </row>
    <row r="214" spans="2:19" ht="34" x14ac:dyDescent="0.2">
      <c r="B214" s="70"/>
      <c r="C214" s="32" t="s">
        <v>527</v>
      </c>
      <c r="D214" s="29" t="s">
        <v>73</v>
      </c>
      <c r="E214" s="29" t="s">
        <v>123</v>
      </c>
      <c r="F214" s="29" t="s">
        <v>431</v>
      </c>
      <c r="G214" s="33" t="s">
        <v>622</v>
      </c>
      <c r="H214" s="31" t="s">
        <v>599</v>
      </c>
      <c r="I214" s="107" t="s">
        <v>635</v>
      </c>
      <c r="J214" s="118"/>
      <c r="K214" s="119"/>
      <c r="L214" s="119"/>
      <c r="M214" s="120"/>
      <c r="N214" s="107"/>
      <c r="O214" s="108"/>
      <c r="P214" s="97">
        <f>IF(OR(Tableau2[[#This Row],[Audit outcome
In case of "N/A", please state why in Comments]]="Not fulfilled",Tableau2[[#This Row],[Audit outcome
In case of "N/A", please state why in Comments]]="Partial"),'Audit details'!$G$10+VLOOKUP(Tableau2[[#This Row],[Categorization]],'CAP follow up'!$K$12:$M$14,2,FALSE),"N/A")</f>
        <v>44005</v>
      </c>
      <c r="Q214" s="108"/>
      <c r="R214" s="108" t="s">
        <v>643</v>
      </c>
      <c r="S214" s="71"/>
    </row>
    <row r="215" spans="2:19" ht="34" x14ac:dyDescent="0.2">
      <c r="B215" s="70"/>
      <c r="C215" s="32" t="s">
        <v>528</v>
      </c>
      <c r="D215" s="29" t="s">
        <v>73</v>
      </c>
      <c r="E215" s="29" t="s">
        <v>123</v>
      </c>
      <c r="F215" s="29" t="s">
        <v>432</v>
      </c>
      <c r="G215" s="33" t="s">
        <v>622</v>
      </c>
      <c r="H215" s="31" t="s">
        <v>599</v>
      </c>
      <c r="I215" s="107" t="s">
        <v>635</v>
      </c>
      <c r="J215" s="118"/>
      <c r="K215" s="119"/>
      <c r="L215" s="119"/>
      <c r="M215" s="120"/>
      <c r="N215" s="107"/>
      <c r="O215" s="108"/>
      <c r="P215" s="97">
        <f>IF(OR(Tableau2[[#This Row],[Audit outcome
In case of "N/A", please state why in Comments]]="Not fulfilled",Tableau2[[#This Row],[Audit outcome
In case of "N/A", please state why in Comments]]="Partial"),'Audit details'!$G$10+VLOOKUP(Tableau2[[#This Row],[Categorization]],'CAP follow up'!$K$12:$M$14,2,FALSE),"N/A")</f>
        <v>44005</v>
      </c>
      <c r="Q215" s="108"/>
      <c r="R215" s="108" t="s">
        <v>643</v>
      </c>
      <c r="S215" s="71"/>
    </row>
    <row r="216" spans="2:19" ht="34" x14ac:dyDescent="0.2">
      <c r="B216" s="70"/>
      <c r="C216" s="32" t="s">
        <v>529</v>
      </c>
      <c r="D216" s="29" t="s">
        <v>73</v>
      </c>
      <c r="E216" s="29" t="s">
        <v>123</v>
      </c>
      <c r="F216" s="29" t="s">
        <v>433</v>
      </c>
      <c r="G216" s="33" t="s">
        <v>622</v>
      </c>
      <c r="H216" s="31" t="s">
        <v>602</v>
      </c>
      <c r="I216" s="107" t="s">
        <v>635</v>
      </c>
      <c r="J216" s="118"/>
      <c r="K216" s="119"/>
      <c r="L216" s="119"/>
      <c r="M216" s="120"/>
      <c r="N216" s="107"/>
      <c r="O216" s="108"/>
      <c r="P216" s="97">
        <f>IF(OR(Tableau2[[#This Row],[Audit outcome
In case of "N/A", please state why in Comments]]="Not fulfilled",Tableau2[[#This Row],[Audit outcome
In case of "N/A", please state why in Comments]]="Partial"),'Audit details'!$G$10+VLOOKUP(Tableau2[[#This Row],[Categorization]],'CAP follow up'!$K$12:$M$14,2,FALSE),"N/A")</f>
        <v>43960</v>
      </c>
      <c r="Q216" s="108"/>
      <c r="R216" s="108" t="s">
        <v>643</v>
      </c>
      <c r="S216" s="71"/>
    </row>
    <row r="217" spans="2:19" ht="34" x14ac:dyDescent="0.2">
      <c r="B217" s="70"/>
      <c r="C217" s="32" t="s">
        <v>530</v>
      </c>
      <c r="D217" s="29" t="s">
        <v>73</v>
      </c>
      <c r="E217" s="29" t="s">
        <v>123</v>
      </c>
      <c r="F217" s="29" t="s">
        <v>434</v>
      </c>
      <c r="G217" s="33" t="s">
        <v>622</v>
      </c>
      <c r="H217" s="31" t="s">
        <v>602</v>
      </c>
      <c r="I217" s="107" t="s">
        <v>635</v>
      </c>
      <c r="J217" s="118"/>
      <c r="K217" s="119"/>
      <c r="L217" s="119"/>
      <c r="M217" s="120"/>
      <c r="N217" s="107"/>
      <c r="O217" s="108"/>
      <c r="P217" s="97">
        <f>IF(OR(Tableau2[[#This Row],[Audit outcome
In case of "N/A", please state why in Comments]]="Not fulfilled",Tableau2[[#This Row],[Audit outcome
In case of "N/A", please state why in Comments]]="Partial"),'Audit details'!$G$10+VLOOKUP(Tableau2[[#This Row],[Categorization]],'CAP follow up'!$K$12:$M$14,2,FALSE),"N/A")</f>
        <v>43960</v>
      </c>
      <c r="Q217" s="108"/>
      <c r="R217" s="108" t="s">
        <v>643</v>
      </c>
      <c r="S217" s="71"/>
    </row>
    <row r="218" spans="2:19" ht="34" x14ac:dyDescent="0.2">
      <c r="B218" s="70"/>
      <c r="C218" s="32" t="s">
        <v>531</v>
      </c>
      <c r="D218" s="29" t="s">
        <v>73</v>
      </c>
      <c r="E218" s="29" t="s">
        <v>123</v>
      </c>
      <c r="F218" s="29" t="s">
        <v>435</v>
      </c>
      <c r="G218" s="33" t="s">
        <v>622</v>
      </c>
      <c r="H218" s="31" t="s">
        <v>602</v>
      </c>
      <c r="I218" s="107" t="s">
        <v>635</v>
      </c>
      <c r="J218" s="118"/>
      <c r="K218" s="119"/>
      <c r="L218" s="119"/>
      <c r="M218" s="120"/>
      <c r="N218" s="107"/>
      <c r="O218" s="108"/>
      <c r="P218" s="97">
        <f>IF(OR(Tableau2[[#This Row],[Audit outcome
In case of "N/A", please state why in Comments]]="Not fulfilled",Tableau2[[#This Row],[Audit outcome
In case of "N/A", please state why in Comments]]="Partial"),'Audit details'!$G$10+VLOOKUP(Tableau2[[#This Row],[Categorization]],'CAP follow up'!$K$12:$M$14,2,FALSE),"N/A")</f>
        <v>43960</v>
      </c>
      <c r="Q218" s="108"/>
      <c r="R218" s="108" t="s">
        <v>643</v>
      </c>
      <c r="S218" s="71"/>
    </row>
    <row r="219" spans="2:19" ht="34" x14ac:dyDescent="0.2">
      <c r="B219" s="70"/>
      <c r="C219" s="32" t="s">
        <v>532</v>
      </c>
      <c r="D219" s="29" t="s">
        <v>73</v>
      </c>
      <c r="E219" s="29" t="s">
        <v>123</v>
      </c>
      <c r="F219" s="29" t="s">
        <v>436</v>
      </c>
      <c r="G219" s="33" t="s">
        <v>619</v>
      </c>
      <c r="H219" s="31" t="s">
        <v>599</v>
      </c>
      <c r="I219" s="107" t="s">
        <v>635</v>
      </c>
      <c r="J219" s="118"/>
      <c r="K219" s="119"/>
      <c r="L219" s="119"/>
      <c r="M219" s="120"/>
      <c r="N219" s="107"/>
      <c r="O219" s="108"/>
      <c r="P219" s="97">
        <f>IF(OR(Tableau2[[#This Row],[Audit outcome
In case of "N/A", please state why in Comments]]="Not fulfilled",Tableau2[[#This Row],[Audit outcome
In case of "N/A", please state why in Comments]]="Partial"),'Audit details'!$G$10+VLOOKUP(Tableau2[[#This Row],[Categorization]],'CAP follow up'!$K$12:$M$14,2,FALSE),"N/A")</f>
        <v>44005</v>
      </c>
      <c r="Q219" s="108"/>
      <c r="R219" s="108" t="s">
        <v>643</v>
      </c>
      <c r="S219" s="71"/>
    </row>
    <row r="220" spans="2:19" ht="34" x14ac:dyDescent="0.2">
      <c r="B220" s="70"/>
      <c r="C220" s="32" t="s">
        <v>227</v>
      </c>
      <c r="D220" s="29" t="s">
        <v>73</v>
      </c>
      <c r="E220" s="29" t="s">
        <v>124</v>
      </c>
      <c r="F220" s="29" t="s">
        <v>437</v>
      </c>
      <c r="G220" s="33" t="s">
        <v>619</v>
      </c>
      <c r="H220" s="31" t="s">
        <v>599</v>
      </c>
      <c r="I220" s="107" t="s">
        <v>635</v>
      </c>
      <c r="J220" s="118"/>
      <c r="K220" s="119"/>
      <c r="L220" s="119"/>
      <c r="M220" s="120"/>
      <c r="N220" s="107"/>
      <c r="O220" s="108"/>
      <c r="P220" s="97">
        <f>IF(OR(Tableau2[[#This Row],[Audit outcome
In case of "N/A", please state why in Comments]]="Not fulfilled",Tableau2[[#This Row],[Audit outcome
In case of "N/A", please state why in Comments]]="Partial"),'Audit details'!$G$10+VLOOKUP(Tableau2[[#This Row],[Categorization]],'CAP follow up'!$K$12:$M$14,2,FALSE),"N/A")</f>
        <v>44005</v>
      </c>
      <c r="Q220" s="108"/>
      <c r="R220" s="108" t="s">
        <v>643</v>
      </c>
      <c r="S220" s="71"/>
    </row>
    <row r="221" spans="2:19" ht="68" x14ac:dyDescent="0.2">
      <c r="B221" s="70"/>
      <c r="C221" s="32" t="s">
        <v>226</v>
      </c>
      <c r="D221" s="29" t="s">
        <v>73</v>
      </c>
      <c r="E221" s="29" t="s">
        <v>124</v>
      </c>
      <c r="F221" s="29" t="s">
        <v>615</v>
      </c>
      <c r="G221" s="33" t="s">
        <v>619</v>
      </c>
      <c r="H221" s="31" t="s">
        <v>599</v>
      </c>
      <c r="I221" s="107" t="s">
        <v>635</v>
      </c>
      <c r="J221" s="118"/>
      <c r="K221" s="119"/>
      <c r="L221" s="119"/>
      <c r="M221" s="120"/>
      <c r="N221" s="107"/>
      <c r="O221" s="108"/>
      <c r="P221" s="97">
        <f>IF(OR(Tableau2[[#This Row],[Audit outcome
In case of "N/A", please state why in Comments]]="Not fulfilled",Tableau2[[#This Row],[Audit outcome
In case of "N/A", please state why in Comments]]="Partial"),'Audit details'!$G$10+VLOOKUP(Tableau2[[#This Row],[Categorization]],'CAP follow up'!$K$12:$M$14,2,FALSE),"N/A")</f>
        <v>44005</v>
      </c>
      <c r="Q221" s="108"/>
      <c r="R221" s="108" t="s">
        <v>643</v>
      </c>
      <c r="S221" s="71"/>
    </row>
    <row r="222" spans="2:19" ht="68" x14ac:dyDescent="0.2">
      <c r="B222" s="70"/>
      <c r="C222" s="32" t="s">
        <v>519</v>
      </c>
      <c r="D222" s="29" t="s">
        <v>73</v>
      </c>
      <c r="E222" s="29" t="s">
        <v>124</v>
      </c>
      <c r="F222" s="29" t="s">
        <v>438</v>
      </c>
      <c r="G222" s="33" t="s">
        <v>619</v>
      </c>
      <c r="H222" s="31" t="s">
        <v>600</v>
      </c>
      <c r="I222" s="107" t="s">
        <v>635</v>
      </c>
      <c r="J222" s="118"/>
      <c r="K222" s="119"/>
      <c r="L222" s="119"/>
      <c r="M222" s="120"/>
      <c r="N222" s="107"/>
      <c r="O222" s="108"/>
      <c r="P222" s="97">
        <f>IF(OR(Tableau2[[#This Row],[Audit outcome
In case of "N/A", please state why in Comments]]="Not fulfilled",Tableau2[[#This Row],[Audit outcome
In case of "N/A", please state why in Comments]]="Partial"),'Audit details'!$G$10+VLOOKUP(Tableau2[[#This Row],[Categorization]],'CAP follow up'!$K$12:$M$14,2,FALSE),"N/A")</f>
        <v>44095</v>
      </c>
      <c r="Q222" s="108"/>
      <c r="R222" s="108" t="s">
        <v>643</v>
      </c>
      <c r="S222" s="71"/>
    </row>
    <row r="223" spans="2:19" ht="51" x14ac:dyDescent="0.2">
      <c r="B223" s="70"/>
      <c r="C223" s="32" t="s">
        <v>228</v>
      </c>
      <c r="D223" s="29" t="s">
        <v>73</v>
      </c>
      <c r="E223" s="29" t="s">
        <v>125</v>
      </c>
      <c r="F223" s="29" t="s">
        <v>628</v>
      </c>
      <c r="G223" s="33" t="s">
        <v>622</v>
      </c>
      <c r="H223" s="31" t="s">
        <v>600</v>
      </c>
      <c r="I223" s="107" t="s">
        <v>635</v>
      </c>
      <c r="J223" s="118"/>
      <c r="K223" s="119"/>
      <c r="L223" s="119"/>
      <c r="M223" s="120"/>
      <c r="N223" s="107"/>
      <c r="O223" s="108"/>
      <c r="P223" s="97">
        <f>IF(OR(Tableau2[[#This Row],[Audit outcome
In case of "N/A", please state why in Comments]]="Not fulfilled",Tableau2[[#This Row],[Audit outcome
In case of "N/A", please state why in Comments]]="Partial"),'Audit details'!$G$10+VLOOKUP(Tableau2[[#This Row],[Categorization]],'CAP follow up'!$K$12:$M$14,2,FALSE),"N/A")</f>
        <v>44095</v>
      </c>
      <c r="Q223" s="108"/>
      <c r="R223" s="108" t="s">
        <v>643</v>
      </c>
      <c r="S223" s="71"/>
    </row>
    <row r="224" spans="2:19" ht="51" x14ac:dyDescent="0.2">
      <c r="B224" s="70"/>
      <c r="C224" s="32" t="s">
        <v>229</v>
      </c>
      <c r="D224" s="29" t="s">
        <v>73</v>
      </c>
      <c r="E224" s="29" t="s">
        <v>126</v>
      </c>
      <c r="F224" s="29" t="s">
        <v>629</v>
      </c>
      <c r="G224" s="33" t="s">
        <v>622</v>
      </c>
      <c r="H224" s="31" t="s">
        <v>600</v>
      </c>
      <c r="I224" s="107" t="s">
        <v>635</v>
      </c>
      <c r="J224" s="118"/>
      <c r="K224" s="119"/>
      <c r="L224" s="119"/>
      <c r="M224" s="120"/>
      <c r="N224" s="107"/>
      <c r="O224" s="108"/>
      <c r="P224" s="97">
        <f>IF(OR(Tableau2[[#This Row],[Audit outcome
In case of "N/A", please state why in Comments]]="Not fulfilled",Tableau2[[#This Row],[Audit outcome
In case of "N/A", please state why in Comments]]="Partial"),'Audit details'!$G$10+VLOOKUP(Tableau2[[#This Row],[Categorization]],'CAP follow up'!$K$12:$M$14,2,FALSE),"N/A")</f>
        <v>44095</v>
      </c>
      <c r="Q224" s="108"/>
      <c r="R224" s="108" t="s">
        <v>643</v>
      </c>
      <c r="S224" s="71"/>
    </row>
    <row r="225" spans="2:19" ht="68" x14ac:dyDescent="0.2">
      <c r="B225" s="70"/>
      <c r="C225" s="32" t="s">
        <v>230</v>
      </c>
      <c r="D225" s="29" t="s">
        <v>73</v>
      </c>
      <c r="E225" s="29" t="s">
        <v>127</v>
      </c>
      <c r="F225" s="29" t="s">
        <v>66</v>
      </c>
      <c r="G225" s="33" t="s">
        <v>622</v>
      </c>
      <c r="H225" s="31" t="s">
        <v>600</v>
      </c>
      <c r="I225" s="107" t="s">
        <v>635</v>
      </c>
      <c r="J225" s="118"/>
      <c r="K225" s="119"/>
      <c r="L225" s="119"/>
      <c r="M225" s="120"/>
      <c r="N225" s="107"/>
      <c r="O225" s="108"/>
      <c r="P225" s="97">
        <f>IF(OR(Tableau2[[#This Row],[Audit outcome
In case of "N/A", please state why in Comments]]="Not fulfilled",Tableau2[[#This Row],[Audit outcome
In case of "N/A", please state why in Comments]]="Partial"),'Audit details'!$G$10+VLOOKUP(Tableau2[[#This Row],[Categorization]],'CAP follow up'!$K$12:$M$14,2,FALSE),"N/A")</f>
        <v>44095</v>
      </c>
      <c r="Q225" s="108"/>
      <c r="R225" s="108" t="s">
        <v>643</v>
      </c>
      <c r="S225" s="71"/>
    </row>
    <row r="226" spans="2:19" ht="34" x14ac:dyDescent="0.2">
      <c r="B226" s="70"/>
      <c r="C226" s="32" t="s">
        <v>231</v>
      </c>
      <c r="D226" s="29" t="s">
        <v>73</v>
      </c>
      <c r="E226" s="29" t="s">
        <v>128</v>
      </c>
      <c r="F226" s="29" t="s">
        <v>439</v>
      </c>
      <c r="G226" s="33" t="s">
        <v>619</v>
      </c>
      <c r="H226" s="31" t="s">
        <v>600</v>
      </c>
      <c r="I226" s="107" t="s">
        <v>635</v>
      </c>
      <c r="J226" s="118"/>
      <c r="K226" s="119"/>
      <c r="L226" s="119"/>
      <c r="M226" s="120"/>
      <c r="N226" s="107"/>
      <c r="O226" s="108"/>
      <c r="P226" s="97">
        <f>IF(OR(Tableau2[[#This Row],[Audit outcome
In case of "N/A", please state why in Comments]]="Not fulfilled",Tableau2[[#This Row],[Audit outcome
In case of "N/A", please state why in Comments]]="Partial"),'Audit details'!$G$10+VLOOKUP(Tableau2[[#This Row],[Categorization]],'CAP follow up'!$K$12:$M$14,2,FALSE),"N/A")</f>
        <v>44095</v>
      </c>
      <c r="Q226" s="108"/>
      <c r="R226" s="108" t="s">
        <v>643</v>
      </c>
      <c r="S226" s="71"/>
    </row>
    <row r="227" spans="2:19" ht="34" x14ac:dyDescent="0.2">
      <c r="B227" s="70"/>
      <c r="C227" s="32" t="s">
        <v>232</v>
      </c>
      <c r="D227" s="29" t="s">
        <v>73</v>
      </c>
      <c r="E227" s="29" t="s">
        <v>128</v>
      </c>
      <c r="F227" s="29" t="s">
        <v>440</v>
      </c>
      <c r="G227" s="33" t="s">
        <v>622</v>
      </c>
      <c r="H227" s="31" t="s">
        <v>599</v>
      </c>
      <c r="I227" s="107" t="s">
        <v>635</v>
      </c>
      <c r="J227" s="118"/>
      <c r="K227" s="119"/>
      <c r="L227" s="119"/>
      <c r="M227" s="120"/>
      <c r="N227" s="107"/>
      <c r="O227" s="108"/>
      <c r="P227" s="97">
        <f>IF(OR(Tableau2[[#This Row],[Audit outcome
In case of "N/A", please state why in Comments]]="Not fulfilled",Tableau2[[#This Row],[Audit outcome
In case of "N/A", please state why in Comments]]="Partial"),'Audit details'!$G$10+VLOOKUP(Tableau2[[#This Row],[Categorization]],'CAP follow up'!$K$12:$M$14,2,FALSE),"N/A")</f>
        <v>44005</v>
      </c>
      <c r="Q227" s="108"/>
      <c r="R227" s="108" t="s">
        <v>643</v>
      </c>
      <c r="S227" s="71"/>
    </row>
    <row r="228" spans="2:19" ht="34" x14ac:dyDescent="0.2">
      <c r="B228" s="70"/>
      <c r="C228" s="32" t="s">
        <v>518</v>
      </c>
      <c r="D228" s="29" t="s">
        <v>73</v>
      </c>
      <c r="E228" s="29" t="s">
        <v>128</v>
      </c>
      <c r="F228" s="29" t="s">
        <v>441</v>
      </c>
      <c r="G228" s="33" t="s">
        <v>622</v>
      </c>
      <c r="H228" s="31" t="s">
        <v>600</v>
      </c>
      <c r="I228" s="107" t="s">
        <v>635</v>
      </c>
      <c r="J228" s="118"/>
      <c r="K228" s="119"/>
      <c r="L228" s="119"/>
      <c r="M228" s="120"/>
      <c r="N228" s="107"/>
      <c r="O228" s="108"/>
      <c r="P228" s="97">
        <f>IF(OR(Tableau2[[#This Row],[Audit outcome
In case of "N/A", please state why in Comments]]="Not fulfilled",Tableau2[[#This Row],[Audit outcome
In case of "N/A", please state why in Comments]]="Partial"),'Audit details'!$G$10+VLOOKUP(Tableau2[[#This Row],[Categorization]],'CAP follow up'!$K$12:$M$14,2,FALSE),"N/A")</f>
        <v>44095</v>
      </c>
      <c r="Q228" s="108"/>
      <c r="R228" s="108" t="s">
        <v>643</v>
      </c>
      <c r="S228" s="71"/>
    </row>
    <row r="229" spans="2:19" ht="34" x14ac:dyDescent="0.2">
      <c r="B229" s="70"/>
      <c r="C229" s="32" t="s">
        <v>233</v>
      </c>
      <c r="D229" s="29" t="s">
        <v>73</v>
      </c>
      <c r="E229" s="29" t="s">
        <v>129</v>
      </c>
      <c r="F229" s="29" t="s">
        <v>442</v>
      </c>
      <c r="G229" s="33" t="s">
        <v>619</v>
      </c>
      <c r="H229" s="31" t="s">
        <v>600</v>
      </c>
      <c r="I229" s="107" t="s">
        <v>635</v>
      </c>
      <c r="J229" s="118"/>
      <c r="K229" s="119"/>
      <c r="L229" s="119"/>
      <c r="M229" s="120"/>
      <c r="N229" s="107"/>
      <c r="O229" s="108"/>
      <c r="P229" s="97">
        <f>IF(OR(Tableau2[[#This Row],[Audit outcome
In case of "N/A", please state why in Comments]]="Not fulfilled",Tableau2[[#This Row],[Audit outcome
In case of "N/A", please state why in Comments]]="Partial"),'Audit details'!$G$10+VLOOKUP(Tableau2[[#This Row],[Categorization]],'CAP follow up'!$K$12:$M$14,2,FALSE),"N/A")</f>
        <v>44095</v>
      </c>
      <c r="Q229" s="108"/>
      <c r="R229" s="108" t="s">
        <v>643</v>
      </c>
      <c r="S229" s="71"/>
    </row>
    <row r="230" spans="2:19" ht="34" x14ac:dyDescent="0.2">
      <c r="B230" s="70"/>
      <c r="C230" s="32" t="s">
        <v>234</v>
      </c>
      <c r="D230" s="29" t="s">
        <v>73</v>
      </c>
      <c r="E230" s="29" t="s">
        <v>129</v>
      </c>
      <c r="F230" s="29" t="s">
        <v>443</v>
      </c>
      <c r="G230" s="33" t="s">
        <v>622</v>
      </c>
      <c r="H230" s="31" t="s">
        <v>599</v>
      </c>
      <c r="I230" s="107" t="s">
        <v>635</v>
      </c>
      <c r="J230" s="118"/>
      <c r="K230" s="119"/>
      <c r="L230" s="119"/>
      <c r="M230" s="120"/>
      <c r="N230" s="107"/>
      <c r="O230" s="108"/>
      <c r="P230" s="97">
        <f>IF(OR(Tableau2[[#This Row],[Audit outcome
In case of "N/A", please state why in Comments]]="Not fulfilled",Tableau2[[#This Row],[Audit outcome
In case of "N/A", please state why in Comments]]="Partial"),'Audit details'!$G$10+VLOOKUP(Tableau2[[#This Row],[Categorization]],'CAP follow up'!$K$12:$M$14,2,FALSE),"N/A")</f>
        <v>44005</v>
      </c>
      <c r="Q230" s="108"/>
      <c r="R230" s="108" t="s">
        <v>643</v>
      </c>
      <c r="S230" s="71"/>
    </row>
    <row r="231" spans="2:19" ht="34" x14ac:dyDescent="0.2">
      <c r="B231" s="70"/>
      <c r="C231" s="32" t="s">
        <v>517</v>
      </c>
      <c r="D231" s="29" t="s">
        <v>73</v>
      </c>
      <c r="E231" s="29" t="s">
        <v>129</v>
      </c>
      <c r="F231" s="29" t="s">
        <v>444</v>
      </c>
      <c r="G231" s="33" t="s">
        <v>619</v>
      </c>
      <c r="H231" s="31" t="s">
        <v>600</v>
      </c>
      <c r="I231" s="107" t="s">
        <v>635</v>
      </c>
      <c r="J231" s="118"/>
      <c r="K231" s="119"/>
      <c r="L231" s="119"/>
      <c r="M231" s="120"/>
      <c r="N231" s="107"/>
      <c r="O231" s="108"/>
      <c r="P231" s="97">
        <f>IF(OR(Tableau2[[#This Row],[Audit outcome
In case of "N/A", please state why in Comments]]="Not fulfilled",Tableau2[[#This Row],[Audit outcome
In case of "N/A", please state why in Comments]]="Partial"),'Audit details'!$G$10+VLOOKUP(Tableau2[[#This Row],[Categorization]],'CAP follow up'!$K$12:$M$14,2,FALSE),"N/A")</f>
        <v>44095</v>
      </c>
      <c r="Q231" s="108"/>
      <c r="R231" s="108" t="s">
        <v>643</v>
      </c>
      <c r="S231" s="71"/>
    </row>
    <row r="232" spans="2:19" ht="68" x14ac:dyDescent="0.2">
      <c r="B232" s="70"/>
      <c r="C232" s="32" t="s">
        <v>235</v>
      </c>
      <c r="D232" s="29" t="s">
        <v>73</v>
      </c>
      <c r="E232" s="29" t="s">
        <v>130</v>
      </c>
      <c r="F232" s="29" t="s">
        <v>445</v>
      </c>
      <c r="G232" s="33" t="s">
        <v>619</v>
      </c>
      <c r="H232" s="31" t="s">
        <v>600</v>
      </c>
      <c r="I232" s="107" t="s">
        <v>635</v>
      </c>
      <c r="J232" s="118"/>
      <c r="K232" s="119"/>
      <c r="L232" s="119"/>
      <c r="M232" s="120"/>
      <c r="N232" s="107"/>
      <c r="O232" s="108"/>
      <c r="P232" s="97">
        <f>IF(OR(Tableau2[[#This Row],[Audit outcome
In case of "N/A", please state why in Comments]]="Not fulfilled",Tableau2[[#This Row],[Audit outcome
In case of "N/A", please state why in Comments]]="Partial"),'Audit details'!$G$10+VLOOKUP(Tableau2[[#This Row],[Categorization]],'CAP follow up'!$K$12:$M$14,2,FALSE),"N/A")</f>
        <v>44095</v>
      </c>
      <c r="Q232" s="108"/>
      <c r="R232" s="108" t="s">
        <v>643</v>
      </c>
      <c r="S232" s="71"/>
    </row>
    <row r="233" spans="2:19" ht="68" x14ac:dyDescent="0.2">
      <c r="B233" s="70"/>
      <c r="C233" s="32" t="s">
        <v>236</v>
      </c>
      <c r="D233" s="29" t="s">
        <v>73</v>
      </c>
      <c r="E233" s="29" t="s">
        <v>130</v>
      </c>
      <c r="F233" s="29" t="s">
        <v>446</v>
      </c>
      <c r="G233" s="33" t="s">
        <v>622</v>
      </c>
      <c r="H233" s="31" t="s">
        <v>599</v>
      </c>
      <c r="I233" s="107" t="s">
        <v>635</v>
      </c>
      <c r="J233" s="118"/>
      <c r="K233" s="119"/>
      <c r="L233" s="119"/>
      <c r="M233" s="120"/>
      <c r="N233" s="107"/>
      <c r="O233" s="108"/>
      <c r="P233" s="97">
        <f>IF(OR(Tableau2[[#This Row],[Audit outcome
In case of "N/A", please state why in Comments]]="Not fulfilled",Tableau2[[#This Row],[Audit outcome
In case of "N/A", please state why in Comments]]="Partial"),'Audit details'!$G$10+VLOOKUP(Tableau2[[#This Row],[Categorization]],'CAP follow up'!$K$12:$M$14,2,FALSE),"N/A")</f>
        <v>44005</v>
      </c>
      <c r="Q233" s="108"/>
      <c r="R233" s="108" t="s">
        <v>643</v>
      </c>
      <c r="S233" s="71"/>
    </row>
    <row r="234" spans="2:19" ht="68" x14ac:dyDescent="0.2">
      <c r="B234" s="70"/>
      <c r="C234" s="32" t="s">
        <v>515</v>
      </c>
      <c r="D234" s="29" t="s">
        <v>73</v>
      </c>
      <c r="E234" s="29" t="s">
        <v>130</v>
      </c>
      <c r="F234" s="29" t="s">
        <v>447</v>
      </c>
      <c r="G234" s="33" t="s">
        <v>622</v>
      </c>
      <c r="H234" s="31" t="s">
        <v>599</v>
      </c>
      <c r="I234" s="107" t="s">
        <v>635</v>
      </c>
      <c r="J234" s="118"/>
      <c r="K234" s="119"/>
      <c r="L234" s="119"/>
      <c r="M234" s="120"/>
      <c r="N234" s="107"/>
      <c r="O234" s="108"/>
      <c r="P234" s="97">
        <f>IF(OR(Tableau2[[#This Row],[Audit outcome
In case of "N/A", please state why in Comments]]="Not fulfilled",Tableau2[[#This Row],[Audit outcome
In case of "N/A", please state why in Comments]]="Partial"),'Audit details'!$G$10+VLOOKUP(Tableau2[[#This Row],[Categorization]],'CAP follow up'!$K$12:$M$14,2,FALSE),"N/A")</f>
        <v>44005</v>
      </c>
      <c r="Q234" s="108"/>
      <c r="R234" s="108" t="s">
        <v>643</v>
      </c>
      <c r="S234" s="71"/>
    </row>
    <row r="235" spans="2:19" ht="68" x14ac:dyDescent="0.2">
      <c r="B235" s="70"/>
      <c r="C235" s="32" t="s">
        <v>516</v>
      </c>
      <c r="D235" s="29" t="s">
        <v>73</v>
      </c>
      <c r="E235" s="29" t="s">
        <v>130</v>
      </c>
      <c r="F235" s="29" t="s">
        <v>448</v>
      </c>
      <c r="G235" s="33" t="s">
        <v>619</v>
      </c>
      <c r="H235" s="31" t="s">
        <v>600</v>
      </c>
      <c r="I235" s="107" t="s">
        <v>635</v>
      </c>
      <c r="J235" s="118"/>
      <c r="K235" s="119"/>
      <c r="L235" s="119"/>
      <c r="M235" s="120"/>
      <c r="N235" s="107"/>
      <c r="O235" s="108"/>
      <c r="P235" s="97">
        <f>IF(OR(Tableau2[[#This Row],[Audit outcome
In case of "N/A", please state why in Comments]]="Not fulfilled",Tableau2[[#This Row],[Audit outcome
In case of "N/A", please state why in Comments]]="Partial"),'Audit details'!$G$10+VLOOKUP(Tableau2[[#This Row],[Categorization]],'CAP follow up'!$K$12:$M$14,2,FALSE),"N/A")</f>
        <v>44095</v>
      </c>
      <c r="Q235" s="108"/>
      <c r="R235" s="108" t="s">
        <v>643</v>
      </c>
      <c r="S235" s="71"/>
    </row>
    <row r="236" spans="2:19" ht="34" x14ac:dyDescent="0.2">
      <c r="B236" s="70"/>
      <c r="C236" s="32" t="s">
        <v>237</v>
      </c>
      <c r="D236" s="29" t="s">
        <v>73</v>
      </c>
      <c r="E236" s="29" t="s">
        <v>131</v>
      </c>
      <c r="F236" s="29" t="s">
        <v>449</v>
      </c>
      <c r="G236" s="33" t="s">
        <v>619</v>
      </c>
      <c r="H236" s="31" t="s">
        <v>600</v>
      </c>
      <c r="I236" s="107" t="s">
        <v>635</v>
      </c>
      <c r="J236" s="118"/>
      <c r="K236" s="119"/>
      <c r="L236" s="119"/>
      <c r="M236" s="120"/>
      <c r="N236" s="107"/>
      <c r="O236" s="108"/>
      <c r="P236" s="97">
        <f>IF(OR(Tableau2[[#This Row],[Audit outcome
In case of "N/A", please state why in Comments]]="Not fulfilled",Tableau2[[#This Row],[Audit outcome
In case of "N/A", please state why in Comments]]="Partial"),'Audit details'!$G$10+VLOOKUP(Tableau2[[#This Row],[Categorization]],'CAP follow up'!$K$12:$M$14,2,FALSE),"N/A")</f>
        <v>44095</v>
      </c>
      <c r="Q236" s="108"/>
      <c r="R236" s="108" t="s">
        <v>643</v>
      </c>
      <c r="S236" s="71"/>
    </row>
    <row r="237" spans="2:19" ht="51" x14ac:dyDescent="0.2">
      <c r="B237" s="70"/>
      <c r="C237" s="32" t="s">
        <v>238</v>
      </c>
      <c r="D237" s="29" t="s">
        <v>73</v>
      </c>
      <c r="E237" s="29" t="s">
        <v>131</v>
      </c>
      <c r="F237" s="29" t="s">
        <v>450</v>
      </c>
      <c r="G237" s="33" t="s">
        <v>619</v>
      </c>
      <c r="H237" s="31" t="s">
        <v>600</v>
      </c>
      <c r="I237" s="107" t="s">
        <v>635</v>
      </c>
      <c r="J237" s="118"/>
      <c r="K237" s="119"/>
      <c r="L237" s="119"/>
      <c r="M237" s="120"/>
      <c r="N237" s="107"/>
      <c r="O237" s="108"/>
      <c r="P237" s="97">
        <f>IF(OR(Tableau2[[#This Row],[Audit outcome
In case of "N/A", please state why in Comments]]="Not fulfilled",Tableau2[[#This Row],[Audit outcome
In case of "N/A", please state why in Comments]]="Partial"),'Audit details'!$G$10+VLOOKUP(Tableau2[[#This Row],[Categorization]],'CAP follow up'!$K$12:$M$14,2,FALSE),"N/A")</f>
        <v>44095</v>
      </c>
      <c r="Q237" s="108"/>
      <c r="R237" s="108" t="s">
        <v>643</v>
      </c>
      <c r="S237" s="71"/>
    </row>
    <row r="238" spans="2:19" ht="51" x14ac:dyDescent="0.2">
      <c r="B238" s="70"/>
      <c r="C238" s="32" t="s">
        <v>514</v>
      </c>
      <c r="D238" s="29" t="s">
        <v>73</v>
      </c>
      <c r="E238" s="29" t="s">
        <v>131</v>
      </c>
      <c r="F238" s="29" t="s">
        <v>451</v>
      </c>
      <c r="G238" s="33" t="s">
        <v>619</v>
      </c>
      <c r="H238" s="31" t="s">
        <v>599</v>
      </c>
      <c r="I238" s="107" t="s">
        <v>635</v>
      </c>
      <c r="J238" s="118"/>
      <c r="K238" s="119"/>
      <c r="L238" s="119"/>
      <c r="M238" s="120"/>
      <c r="N238" s="107"/>
      <c r="O238" s="108"/>
      <c r="P238" s="97">
        <f>IF(OR(Tableau2[[#This Row],[Audit outcome
In case of "N/A", please state why in Comments]]="Not fulfilled",Tableau2[[#This Row],[Audit outcome
In case of "N/A", please state why in Comments]]="Partial"),'Audit details'!$G$10+VLOOKUP(Tableau2[[#This Row],[Categorization]],'CAP follow up'!$K$12:$M$14,2,FALSE),"N/A")</f>
        <v>44005</v>
      </c>
      <c r="Q238" s="108"/>
      <c r="R238" s="108" t="s">
        <v>643</v>
      </c>
      <c r="S238" s="71"/>
    </row>
    <row r="239" spans="2:19" ht="23" x14ac:dyDescent="0.2">
      <c r="B239" s="70"/>
      <c r="C239" s="32" t="s">
        <v>239</v>
      </c>
      <c r="D239" s="29" t="s">
        <v>73</v>
      </c>
      <c r="E239" s="29" t="s">
        <v>132</v>
      </c>
      <c r="F239" s="29" t="s">
        <v>452</v>
      </c>
      <c r="G239" s="33" t="s">
        <v>619</v>
      </c>
      <c r="H239" s="31" t="s">
        <v>600</v>
      </c>
      <c r="I239" s="107" t="s">
        <v>635</v>
      </c>
      <c r="J239" s="118"/>
      <c r="K239" s="119"/>
      <c r="L239" s="119"/>
      <c r="M239" s="120"/>
      <c r="N239" s="107"/>
      <c r="O239" s="108"/>
      <c r="P239" s="97">
        <f>IF(OR(Tableau2[[#This Row],[Audit outcome
In case of "N/A", please state why in Comments]]="Not fulfilled",Tableau2[[#This Row],[Audit outcome
In case of "N/A", please state why in Comments]]="Partial"),'Audit details'!$G$10+VLOOKUP(Tableau2[[#This Row],[Categorization]],'CAP follow up'!$K$12:$M$14,2,FALSE),"N/A")</f>
        <v>44095</v>
      </c>
      <c r="Q239" s="108"/>
      <c r="R239" s="108" t="s">
        <v>643</v>
      </c>
      <c r="S239" s="71"/>
    </row>
    <row r="240" spans="2:19" ht="34" x14ac:dyDescent="0.2">
      <c r="B240" s="70"/>
      <c r="C240" s="32" t="s">
        <v>240</v>
      </c>
      <c r="D240" s="29" t="s">
        <v>73</v>
      </c>
      <c r="E240" s="29" t="s">
        <v>132</v>
      </c>
      <c r="F240" s="29" t="s">
        <v>453</v>
      </c>
      <c r="G240" s="33" t="s">
        <v>619</v>
      </c>
      <c r="H240" s="31" t="s">
        <v>599</v>
      </c>
      <c r="I240" s="107" t="s">
        <v>635</v>
      </c>
      <c r="J240" s="118"/>
      <c r="K240" s="119"/>
      <c r="L240" s="119"/>
      <c r="M240" s="120"/>
      <c r="N240" s="107"/>
      <c r="O240" s="108"/>
      <c r="P240" s="97">
        <f>IF(OR(Tableau2[[#This Row],[Audit outcome
In case of "N/A", please state why in Comments]]="Not fulfilled",Tableau2[[#This Row],[Audit outcome
In case of "N/A", please state why in Comments]]="Partial"),'Audit details'!$G$10+VLOOKUP(Tableau2[[#This Row],[Categorization]],'CAP follow up'!$K$12:$M$14,2,FALSE),"N/A")</f>
        <v>44005</v>
      </c>
      <c r="Q240" s="108"/>
      <c r="R240" s="108" t="s">
        <v>643</v>
      </c>
      <c r="S240" s="71"/>
    </row>
    <row r="241" spans="2:19" ht="34" x14ac:dyDescent="0.2">
      <c r="B241" s="70"/>
      <c r="C241" s="32" t="s">
        <v>513</v>
      </c>
      <c r="D241" s="29" t="s">
        <v>73</v>
      </c>
      <c r="E241" s="29" t="s">
        <v>132</v>
      </c>
      <c r="F241" s="29" t="s">
        <v>454</v>
      </c>
      <c r="G241" s="33" t="s">
        <v>622</v>
      </c>
      <c r="H241" s="31" t="s">
        <v>599</v>
      </c>
      <c r="I241" s="107" t="s">
        <v>635</v>
      </c>
      <c r="J241" s="118"/>
      <c r="K241" s="119"/>
      <c r="L241" s="119"/>
      <c r="M241" s="120"/>
      <c r="N241" s="107"/>
      <c r="O241" s="108"/>
      <c r="P241" s="97">
        <f>IF(OR(Tableau2[[#This Row],[Audit outcome
In case of "N/A", please state why in Comments]]="Not fulfilled",Tableau2[[#This Row],[Audit outcome
In case of "N/A", please state why in Comments]]="Partial"),'Audit details'!$G$10+VLOOKUP(Tableau2[[#This Row],[Categorization]],'CAP follow up'!$K$12:$M$14,2,FALSE),"N/A")</f>
        <v>44005</v>
      </c>
      <c r="Q241" s="108"/>
      <c r="R241" s="108" t="s">
        <v>643</v>
      </c>
      <c r="S241" s="71"/>
    </row>
    <row r="242" spans="2:19" ht="68" x14ac:dyDescent="0.2">
      <c r="B242" s="70"/>
      <c r="C242" s="32" t="s">
        <v>241</v>
      </c>
      <c r="D242" s="29" t="s">
        <v>74</v>
      </c>
      <c r="E242" s="29" t="s">
        <v>85</v>
      </c>
      <c r="F242" s="29" t="s">
        <v>455</v>
      </c>
      <c r="G242" s="33" t="s">
        <v>619</v>
      </c>
      <c r="H242" s="31" t="s">
        <v>599</v>
      </c>
      <c r="I242" s="107" t="s">
        <v>635</v>
      </c>
      <c r="J242" s="118"/>
      <c r="K242" s="119"/>
      <c r="L242" s="119"/>
      <c r="M242" s="120"/>
      <c r="N242" s="107"/>
      <c r="O242" s="108"/>
      <c r="P242" s="97">
        <f>IF(OR(Tableau2[[#This Row],[Audit outcome
In case of "N/A", please state why in Comments]]="Not fulfilled",Tableau2[[#This Row],[Audit outcome
In case of "N/A", please state why in Comments]]="Partial"),'Audit details'!$G$10+VLOOKUP(Tableau2[[#This Row],[Categorization]],'CAP follow up'!$K$12:$M$14,2,FALSE),"N/A")</f>
        <v>44005</v>
      </c>
      <c r="Q242" s="108"/>
      <c r="R242" s="108" t="s">
        <v>643</v>
      </c>
      <c r="S242" s="71"/>
    </row>
    <row r="243" spans="2:19" ht="34" x14ac:dyDescent="0.2">
      <c r="B243" s="70"/>
      <c r="C243" s="32" t="s">
        <v>242</v>
      </c>
      <c r="D243" s="29" t="s">
        <v>74</v>
      </c>
      <c r="E243" s="29" t="s">
        <v>85</v>
      </c>
      <c r="F243" s="29" t="s">
        <v>456</v>
      </c>
      <c r="G243" s="33" t="s">
        <v>620</v>
      </c>
      <c r="H243" s="31" t="s">
        <v>599</v>
      </c>
      <c r="I243" s="107" t="s">
        <v>635</v>
      </c>
      <c r="J243" s="118"/>
      <c r="K243" s="119"/>
      <c r="L243" s="119"/>
      <c r="M243" s="120"/>
      <c r="N243" s="107"/>
      <c r="O243" s="108"/>
      <c r="P243" s="97">
        <f>IF(OR(Tableau2[[#This Row],[Audit outcome
In case of "N/A", please state why in Comments]]="Not fulfilled",Tableau2[[#This Row],[Audit outcome
In case of "N/A", please state why in Comments]]="Partial"),'Audit details'!$G$10+VLOOKUP(Tableau2[[#This Row],[Categorization]],'CAP follow up'!$K$12:$M$14,2,FALSE),"N/A")</f>
        <v>44005</v>
      </c>
      <c r="Q243" s="108"/>
      <c r="R243" s="108" t="s">
        <v>643</v>
      </c>
      <c r="S243" s="71"/>
    </row>
    <row r="244" spans="2:19" ht="34" x14ac:dyDescent="0.2">
      <c r="B244" s="70"/>
      <c r="C244" s="32" t="s">
        <v>510</v>
      </c>
      <c r="D244" s="29" t="s">
        <v>74</v>
      </c>
      <c r="E244" s="29" t="s">
        <v>85</v>
      </c>
      <c r="F244" s="29" t="s">
        <v>457</v>
      </c>
      <c r="G244" s="33" t="s">
        <v>619</v>
      </c>
      <c r="H244" s="31" t="s">
        <v>599</v>
      </c>
      <c r="I244" s="107" t="s">
        <v>635</v>
      </c>
      <c r="J244" s="118"/>
      <c r="K244" s="119"/>
      <c r="L244" s="119"/>
      <c r="M244" s="120"/>
      <c r="N244" s="107"/>
      <c r="O244" s="108"/>
      <c r="P244" s="97">
        <f>IF(OR(Tableau2[[#This Row],[Audit outcome
In case of "N/A", please state why in Comments]]="Not fulfilled",Tableau2[[#This Row],[Audit outcome
In case of "N/A", please state why in Comments]]="Partial"),'Audit details'!$G$10+VLOOKUP(Tableau2[[#This Row],[Categorization]],'CAP follow up'!$K$12:$M$14,2,FALSE),"N/A")</f>
        <v>44005</v>
      </c>
      <c r="Q244" s="108"/>
      <c r="R244" s="108" t="s">
        <v>643</v>
      </c>
      <c r="S244" s="71"/>
    </row>
    <row r="245" spans="2:19" ht="51" x14ac:dyDescent="0.2">
      <c r="B245" s="70"/>
      <c r="C245" s="32" t="s">
        <v>511</v>
      </c>
      <c r="D245" s="29" t="s">
        <v>74</v>
      </c>
      <c r="E245" s="29" t="s">
        <v>85</v>
      </c>
      <c r="F245" s="29" t="s">
        <v>39</v>
      </c>
      <c r="G245" s="33" t="s">
        <v>619</v>
      </c>
      <c r="H245" s="31" t="s">
        <v>600</v>
      </c>
      <c r="I245" s="107" t="s">
        <v>635</v>
      </c>
      <c r="J245" s="118"/>
      <c r="K245" s="119"/>
      <c r="L245" s="119"/>
      <c r="M245" s="120"/>
      <c r="N245" s="107"/>
      <c r="O245" s="108"/>
      <c r="P245" s="97">
        <f>IF(OR(Tableau2[[#This Row],[Audit outcome
In case of "N/A", please state why in Comments]]="Not fulfilled",Tableau2[[#This Row],[Audit outcome
In case of "N/A", please state why in Comments]]="Partial"),'Audit details'!$G$10+VLOOKUP(Tableau2[[#This Row],[Categorization]],'CAP follow up'!$K$12:$M$14,2,FALSE),"N/A")</f>
        <v>44095</v>
      </c>
      <c r="Q245" s="108"/>
      <c r="R245" s="108" t="s">
        <v>643</v>
      </c>
      <c r="S245" s="71"/>
    </row>
    <row r="246" spans="2:19" ht="51" x14ac:dyDescent="0.2">
      <c r="B246" s="70"/>
      <c r="C246" s="32" t="s">
        <v>512</v>
      </c>
      <c r="D246" s="29" t="s">
        <v>74</v>
      </c>
      <c r="E246" s="29" t="s">
        <v>85</v>
      </c>
      <c r="F246" s="29" t="s">
        <v>50</v>
      </c>
      <c r="G246" s="33" t="s">
        <v>601</v>
      </c>
      <c r="H246" s="31" t="s">
        <v>601</v>
      </c>
      <c r="I246" s="107" t="s">
        <v>635</v>
      </c>
      <c r="J246" s="118"/>
      <c r="K246" s="119"/>
      <c r="L246" s="119"/>
      <c r="M246" s="120"/>
      <c r="N246" s="107"/>
      <c r="O246" s="108"/>
      <c r="P246" s="97" t="e">
        <f>IF(OR(Tableau2[[#This Row],[Audit outcome
In case of "N/A", please state why in Comments]]="Not fulfilled",Tableau2[[#This Row],[Audit outcome
In case of "N/A", please state why in Comments]]="Partial"),'Audit details'!$G$10+VLOOKUP(Tableau2[[#This Row],[Categorization]],'CAP follow up'!$K$12:$M$14,2,FALSE),"N/A")</f>
        <v>#N/A</v>
      </c>
      <c r="Q246" s="108"/>
      <c r="R246" s="108" t="s">
        <v>643</v>
      </c>
      <c r="S246" s="71"/>
    </row>
    <row r="247" spans="2:19" ht="68" x14ac:dyDescent="0.2">
      <c r="B247" s="70"/>
      <c r="C247" s="32" t="s">
        <v>243</v>
      </c>
      <c r="D247" s="29" t="s">
        <v>74</v>
      </c>
      <c r="E247" s="29" t="s">
        <v>133</v>
      </c>
      <c r="F247" s="29" t="s">
        <v>460</v>
      </c>
      <c r="G247" s="33" t="s">
        <v>619</v>
      </c>
      <c r="H247" s="31" t="s">
        <v>599</v>
      </c>
      <c r="I247" s="107" t="s">
        <v>635</v>
      </c>
      <c r="J247" s="118"/>
      <c r="K247" s="119"/>
      <c r="L247" s="119"/>
      <c r="M247" s="120"/>
      <c r="N247" s="107"/>
      <c r="O247" s="108"/>
      <c r="P247" s="97">
        <f>IF(OR(Tableau2[[#This Row],[Audit outcome
In case of "N/A", please state why in Comments]]="Not fulfilled",Tableau2[[#This Row],[Audit outcome
In case of "N/A", please state why in Comments]]="Partial"),'Audit details'!$G$10+VLOOKUP(Tableau2[[#This Row],[Categorization]],'CAP follow up'!$K$12:$M$14,2,FALSE),"N/A")</f>
        <v>44005</v>
      </c>
      <c r="Q247" s="108"/>
      <c r="R247" s="108" t="s">
        <v>643</v>
      </c>
      <c r="S247" s="71"/>
    </row>
    <row r="248" spans="2:19" ht="34" x14ac:dyDescent="0.2">
      <c r="B248" s="70"/>
      <c r="C248" s="32" t="s">
        <v>244</v>
      </c>
      <c r="D248" s="29" t="s">
        <v>74</v>
      </c>
      <c r="E248" s="29" t="s">
        <v>133</v>
      </c>
      <c r="F248" s="29" t="s">
        <v>459</v>
      </c>
      <c r="G248" s="33" t="s">
        <v>619</v>
      </c>
      <c r="H248" s="31" t="s">
        <v>600</v>
      </c>
      <c r="I248" s="107" t="s">
        <v>635</v>
      </c>
      <c r="J248" s="118"/>
      <c r="K248" s="119"/>
      <c r="L248" s="119"/>
      <c r="M248" s="120"/>
      <c r="N248" s="107"/>
      <c r="O248" s="108"/>
      <c r="P248" s="97">
        <f>IF(OR(Tableau2[[#This Row],[Audit outcome
In case of "N/A", please state why in Comments]]="Not fulfilled",Tableau2[[#This Row],[Audit outcome
In case of "N/A", please state why in Comments]]="Partial"),'Audit details'!$G$10+VLOOKUP(Tableau2[[#This Row],[Categorization]],'CAP follow up'!$K$12:$M$14,2,FALSE),"N/A")</f>
        <v>44095</v>
      </c>
      <c r="Q248" s="108"/>
      <c r="R248" s="108" t="s">
        <v>643</v>
      </c>
      <c r="S248" s="71"/>
    </row>
    <row r="249" spans="2:19" ht="51" x14ac:dyDescent="0.2">
      <c r="B249" s="70"/>
      <c r="C249" s="32" t="s">
        <v>509</v>
      </c>
      <c r="D249" s="29" t="s">
        <v>74</v>
      </c>
      <c r="E249" s="29" t="s">
        <v>133</v>
      </c>
      <c r="F249" s="29" t="s">
        <v>458</v>
      </c>
      <c r="G249" s="33" t="s">
        <v>619</v>
      </c>
      <c r="H249" s="31" t="s">
        <v>600</v>
      </c>
      <c r="I249" s="107" t="s">
        <v>635</v>
      </c>
      <c r="J249" s="118"/>
      <c r="K249" s="119"/>
      <c r="L249" s="119"/>
      <c r="M249" s="120"/>
      <c r="N249" s="107"/>
      <c r="O249" s="108"/>
      <c r="P249" s="97">
        <f>IF(OR(Tableau2[[#This Row],[Audit outcome
In case of "N/A", please state why in Comments]]="Not fulfilled",Tableau2[[#This Row],[Audit outcome
In case of "N/A", please state why in Comments]]="Partial"),'Audit details'!$G$10+VLOOKUP(Tableau2[[#This Row],[Categorization]],'CAP follow up'!$K$12:$M$14,2,FALSE),"N/A")</f>
        <v>44095</v>
      </c>
      <c r="Q249" s="108"/>
      <c r="R249" s="108" t="s">
        <v>643</v>
      </c>
      <c r="S249" s="71"/>
    </row>
    <row r="250" spans="2:19" ht="238" x14ac:dyDescent="0.2">
      <c r="B250" s="70"/>
      <c r="C250" s="32" t="s">
        <v>245</v>
      </c>
      <c r="D250" s="29" t="s">
        <v>74</v>
      </c>
      <c r="E250" s="29" t="s">
        <v>134</v>
      </c>
      <c r="F250" s="29" t="s">
        <v>461</v>
      </c>
      <c r="G250" s="33" t="s">
        <v>622</v>
      </c>
      <c r="H250" s="31" t="s">
        <v>599</v>
      </c>
      <c r="I250" s="107" t="s">
        <v>635</v>
      </c>
      <c r="J250" s="118"/>
      <c r="K250" s="119"/>
      <c r="L250" s="119"/>
      <c r="M250" s="120"/>
      <c r="N250" s="107"/>
      <c r="O250" s="108"/>
      <c r="P250" s="97">
        <f>IF(OR(Tableau2[[#This Row],[Audit outcome
In case of "N/A", please state why in Comments]]="Not fulfilled",Tableau2[[#This Row],[Audit outcome
In case of "N/A", please state why in Comments]]="Partial"),'Audit details'!$G$10+VLOOKUP(Tableau2[[#This Row],[Categorization]],'CAP follow up'!$K$12:$M$14,2,FALSE),"N/A")</f>
        <v>44005</v>
      </c>
      <c r="Q250" s="108"/>
      <c r="R250" s="108" t="s">
        <v>643</v>
      </c>
      <c r="S250" s="71"/>
    </row>
    <row r="251" spans="2:19" ht="51" x14ac:dyDescent="0.2">
      <c r="B251" s="70"/>
      <c r="C251" s="32" t="s">
        <v>246</v>
      </c>
      <c r="D251" s="29" t="s">
        <v>74</v>
      </c>
      <c r="E251" s="29" t="s">
        <v>110</v>
      </c>
      <c r="F251" s="29" t="s">
        <v>67</v>
      </c>
      <c r="G251" s="33" t="s">
        <v>619</v>
      </c>
      <c r="H251" s="31" t="s">
        <v>600</v>
      </c>
      <c r="I251" s="107" t="s">
        <v>635</v>
      </c>
      <c r="J251" s="118"/>
      <c r="K251" s="119"/>
      <c r="L251" s="119"/>
      <c r="M251" s="120"/>
      <c r="N251" s="107"/>
      <c r="O251" s="108"/>
      <c r="P251" s="97">
        <f>IF(OR(Tableau2[[#This Row],[Audit outcome
In case of "N/A", please state why in Comments]]="Not fulfilled",Tableau2[[#This Row],[Audit outcome
In case of "N/A", please state why in Comments]]="Partial"),'Audit details'!$G$10+VLOOKUP(Tableau2[[#This Row],[Categorization]],'CAP follow up'!$K$12:$M$14,2,FALSE),"N/A")</f>
        <v>44095</v>
      </c>
      <c r="Q251" s="108"/>
      <c r="R251" s="108" t="s">
        <v>643</v>
      </c>
      <c r="S251" s="71"/>
    </row>
    <row r="252" spans="2:19" ht="119" x14ac:dyDescent="0.2">
      <c r="B252" s="70"/>
      <c r="C252" s="32" t="s">
        <v>247</v>
      </c>
      <c r="D252" s="29" t="s">
        <v>74</v>
      </c>
      <c r="E252" s="29" t="s">
        <v>135</v>
      </c>
      <c r="F252" s="29" t="s">
        <v>462</v>
      </c>
      <c r="G252" s="33" t="s">
        <v>622</v>
      </c>
      <c r="H252" s="31" t="s">
        <v>599</v>
      </c>
      <c r="I252" s="107" t="s">
        <v>635</v>
      </c>
      <c r="J252" s="118"/>
      <c r="K252" s="119"/>
      <c r="L252" s="119"/>
      <c r="M252" s="120"/>
      <c r="N252" s="107"/>
      <c r="O252" s="108"/>
      <c r="P252" s="97">
        <f>IF(OR(Tableau2[[#This Row],[Audit outcome
In case of "N/A", please state why in Comments]]="Not fulfilled",Tableau2[[#This Row],[Audit outcome
In case of "N/A", please state why in Comments]]="Partial"),'Audit details'!$G$10+VLOOKUP(Tableau2[[#This Row],[Categorization]],'CAP follow up'!$K$12:$M$14,2,FALSE),"N/A")</f>
        <v>44005</v>
      </c>
      <c r="Q252" s="108"/>
      <c r="R252" s="108" t="s">
        <v>643</v>
      </c>
      <c r="S252" s="71"/>
    </row>
    <row r="253" spans="2:19" ht="68" x14ac:dyDescent="0.2">
      <c r="B253" s="70"/>
      <c r="C253" s="32" t="s">
        <v>248</v>
      </c>
      <c r="D253" s="29" t="s">
        <v>74</v>
      </c>
      <c r="E253" s="29" t="s">
        <v>135</v>
      </c>
      <c r="F253" s="30" t="s">
        <v>58</v>
      </c>
      <c r="G253" s="33" t="s">
        <v>622</v>
      </c>
      <c r="H253" s="31" t="s">
        <v>599</v>
      </c>
      <c r="I253" s="107" t="s">
        <v>635</v>
      </c>
      <c r="J253" s="118"/>
      <c r="K253" s="119"/>
      <c r="L253" s="119"/>
      <c r="M253" s="120"/>
      <c r="N253" s="107"/>
      <c r="O253" s="108"/>
      <c r="P253" s="97">
        <f>IF(OR(Tableau2[[#This Row],[Audit outcome
In case of "N/A", please state why in Comments]]="Not fulfilled",Tableau2[[#This Row],[Audit outcome
In case of "N/A", please state why in Comments]]="Partial"),'Audit details'!$G$10+VLOOKUP(Tableau2[[#This Row],[Categorization]],'CAP follow up'!$K$12:$M$14,2,FALSE),"N/A")</f>
        <v>44005</v>
      </c>
      <c r="Q253" s="108"/>
      <c r="R253" s="108" t="s">
        <v>643</v>
      </c>
      <c r="S253" s="71"/>
    </row>
    <row r="254" spans="2:19" ht="51" x14ac:dyDescent="0.2">
      <c r="B254" s="70"/>
      <c r="C254" s="32" t="s">
        <v>249</v>
      </c>
      <c r="D254" s="29" t="s">
        <v>74</v>
      </c>
      <c r="E254" s="29" t="s">
        <v>136</v>
      </c>
      <c r="F254" s="29" t="s">
        <v>463</v>
      </c>
      <c r="G254" s="33" t="s">
        <v>619</v>
      </c>
      <c r="H254" s="31" t="s">
        <v>599</v>
      </c>
      <c r="I254" s="107" t="s">
        <v>635</v>
      </c>
      <c r="J254" s="118"/>
      <c r="K254" s="119"/>
      <c r="L254" s="119"/>
      <c r="M254" s="120"/>
      <c r="N254" s="107"/>
      <c r="O254" s="108"/>
      <c r="P254" s="97">
        <f>IF(OR(Tableau2[[#This Row],[Audit outcome
In case of "N/A", please state why in Comments]]="Not fulfilled",Tableau2[[#This Row],[Audit outcome
In case of "N/A", please state why in Comments]]="Partial"),'Audit details'!$G$10+VLOOKUP(Tableau2[[#This Row],[Categorization]],'CAP follow up'!$K$12:$M$14,2,FALSE),"N/A")</f>
        <v>44005</v>
      </c>
      <c r="Q254" s="108"/>
      <c r="R254" s="108" t="s">
        <v>643</v>
      </c>
      <c r="S254" s="71"/>
    </row>
    <row r="255" spans="2:19" ht="51" x14ac:dyDescent="0.2">
      <c r="B255" s="70"/>
      <c r="C255" s="32" t="s">
        <v>250</v>
      </c>
      <c r="D255" s="29" t="s">
        <v>74</v>
      </c>
      <c r="E255" s="29" t="s">
        <v>136</v>
      </c>
      <c r="F255" s="29" t="s">
        <v>464</v>
      </c>
      <c r="G255" s="33" t="s">
        <v>622</v>
      </c>
      <c r="H255" s="31" t="s">
        <v>599</v>
      </c>
      <c r="I255" s="107" t="s">
        <v>635</v>
      </c>
      <c r="J255" s="118"/>
      <c r="K255" s="119"/>
      <c r="L255" s="119"/>
      <c r="M255" s="120"/>
      <c r="N255" s="107"/>
      <c r="O255" s="108"/>
      <c r="P255" s="97">
        <f>IF(OR(Tableau2[[#This Row],[Audit outcome
In case of "N/A", please state why in Comments]]="Not fulfilled",Tableau2[[#This Row],[Audit outcome
In case of "N/A", please state why in Comments]]="Partial"),'Audit details'!$G$10+VLOOKUP(Tableau2[[#This Row],[Categorization]],'CAP follow up'!$K$12:$M$14,2,FALSE),"N/A")</f>
        <v>44005</v>
      </c>
      <c r="Q255" s="108"/>
      <c r="R255" s="108" t="s">
        <v>643</v>
      </c>
      <c r="S255" s="71"/>
    </row>
    <row r="256" spans="2:19" ht="68" x14ac:dyDescent="0.2">
      <c r="B256" s="70"/>
      <c r="C256" s="32" t="s">
        <v>504</v>
      </c>
      <c r="D256" s="29" t="s">
        <v>74</v>
      </c>
      <c r="E256" s="29" t="s">
        <v>136</v>
      </c>
      <c r="F256" s="29" t="s">
        <v>465</v>
      </c>
      <c r="G256" s="33" t="s">
        <v>622</v>
      </c>
      <c r="H256" s="31" t="s">
        <v>600</v>
      </c>
      <c r="I256" s="107" t="s">
        <v>635</v>
      </c>
      <c r="J256" s="118"/>
      <c r="K256" s="119"/>
      <c r="L256" s="119"/>
      <c r="M256" s="120"/>
      <c r="N256" s="107"/>
      <c r="O256" s="108"/>
      <c r="P256" s="97">
        <f>IF(OR(Tableau2[[#This Row],[Audit outcome
In case of "N/A", please state why in Comments]]="Not fulfilled",Tableau2[[#This Row],[Audit outcome
In case of "N/A", please state why in Comments]]="Partial"),'Audit details'!$G$10+VLOOKUP(Tableau2[[#This Row],[Categorization]],'CAP follow up'!$K$12:$M$14,2,FALSE),"N/A")</f>
        <v>44095</v>
      </c>
      <c r="Q256" s="108"/>
      <c r="R256" s="108" t="s">
        <v>643</v>
      </c>
      <c r="S256" s="71"/>
    </row>
    <row r="257" spans="2:19" ht="34" x14ac:dyDescent="0.2">
      <c r="B257" s="70"/>
      <c r="C257" s="32" t="s">
        <v>505</v>
      </c>
      <c r="D257" s="29" t="s">
        <v>74</v>
      </c>
      <c r="E257" s="29" t="s">
        <v>136</v>
      </c>
      <c r="F257" s="29" t="s">
        <v>466</v>
      </c>
      <c r="G257" s="33" t="s">
        <v>622</v>
      </c>
      <c r="H257" s="31" t="s">
        <v>599</v>
      </c>
      <c r="I257" s="107" t="s">
        <v>635</v>
      </c>
      <c r="J257" s="118"/>
      <c r="K257" s="119"/>
      <c r="L257" s="119"/>
      <c r="M257" s="120"/>
      <c r="N257" s="107"/>
      <c r="O257" s="108"/>
      <c r="P257" s="97">
        <f>IF(OR(Tableau2[[#This Row],[Audit outcome
In case of "N/A", please state why in Comments]]="Not fulfilled",Tableau2[[#This Row],[Audit outcome
In case of "N/A", please state why in Comments]]="Partial"),'Audit details'!$G$10+VLOOKUP(Tableau2[[#This Row],[Categorization]],'CAP follow up'!$K$12:$M$14,2,FALSE),"N/A")</f>
        <v>44005</v>
      </c>
      <c r="Q257" s="108"/>
      <c r="R257" s="108" t="s">
        <v>643</v>
      </c>
      <c r="S257" s="71"/>
    </row>
    <row r="258" spans="2:19" ht="51" x14ac:dyDescent="0.2">
      <c r="B258" s="70"/>
      <c r="C258" s="32" t="s">
        <v>506</v>
      </c>
      <c r="D258" s="29" t="s">
        <v>74</v>
      </c>
      <c r="E258" s="29" t="s">
        <v>136</v>
      </c>
      <c r="F258" s="29" t="s">
        <v>467</v>
      </c>
      <c r="G258" s="33" t="s">
        <v>622</v>
      </c>
      <c r="H258" s="31" t="s">
        <v>599</v>
      </c>
      <c r="I258" s="107" t="s">
        <v>635</v>
      </c>
      <c r="J258" s="118"/>
      <c r="K258" s="119"/>
      <c r="L258" s="119"/>
      <c r="M258" s="120"/>
      <c r="N258" s="107"/>
      <c r="O258" s="108"/>
      <c r="P258" s="97">
        <f>IF(OR(Tableau2[[#This Row],[Audit outcome
In case of "N/A", please state why in Comments]]="Not fulfilled",Tableau2[[#This Row],[Audit outcome
In case of "N/A", please state why in Comments]]="Partial"),'Audit details'!$G$10+VLOOKUP(Tableau2[[#This Row],[Categorization]],'CAP follow up'!$K$12:$M$14,2,FALSE),"N/A")</f>
        <v>44005</v>
      </c>
      <c r="Q258" s="108"/>
      <c r="R258" s="108" t="s">
        <v>643</v>
      </c>
      <c r="S258" s="71"/>
    </row>
    <row r="259" spans="2:19" ht="51" x14ac:dyDescent="0.2">
      <c r="B259" s="70"/>
      <c r="C259" s="32" t="s">
        <v>507</v>
      </c>
      <c r="D259" s="29" t="s">
        <v>74</v>
      </c>
      <c r="E259" s="29" t="s">
        <v>136</v>
      </c>
      <c r="F259" s="29" t="s">
        <v>468</v>
      </c>
      <c r="G259" s="33" t="s">
        <v>619</v>
      </c>
      <c r="H259" s="31" t="s">
        <v>600</v>
      </c>
      <c r="I259" s="107" t="s">
        <v>635</v>
      </c>
      <c r="J259" s="118"/>
      <c r="K259" s="119"/>
      <c r="L259" s="119"/>
      <c r="M259" s="120"/>
      <c r="N259" s="107"/>
      <c r="O259" s="108"/>
      <c r="P259" s="97">
        <f>IF(OR(Tableau2[[#This Row],[Audit outcome
In case of "N/A", please state why in Comments]]="Not fulfilled",Tableau2[[#This Row],[Audit outcome
In case of "N/A", please state why in Comments]]="Partial"),'Audit details'!$G$10+VLOOKUP(Tableau2[[#This Row],[Categorization]],'CAP follow up'!$K$12:$M$14,2,FALSE),"N/A")</f>
        <v>44095</v>
      </c>
      <c r="Q259" s="108"/>
      <c r="R259" s="108" t="s">
        <v>643</v>
      </c>
      <c r="S259" s="71"/>
    </row>
    <row r="260" spans="2:19" ht="34" x14ac:dyDescent="0.2">
      <c r="B260" s="70"/>
      <c r="C260" s="32" t="s">
        <v>508</v>
      </c>
      <c r="D260" s="29" t="s">
        <v>74</v>
      </c>
      <c r="E260" s="29" t="s">
        <v>136</v>
      </c>
      <c r="F260" s="29" t="s">
        <v>469</v>
      </c>
      <c r="G260" s="33" t="s">
        <v>619</v>
      </c>
      <c r="H260" s="31" t="s">
        <v>600</v>
      </c>
      <c r="I260" s="107" t="s">
        <v>635</v>
      </c>
      <c r="J260" s="118"/>
      <c r="K260" s="119"/>
      <c r="L260" s="119"/>
      <c r="M260" s="120"/>
      <c r="N260" s="107"/>
      <c r="O260" s="108"/>
      <c r="P260" s="97">
        <f>IF(OR(Tableau2[[#This Row],[Audit outcome
In case of "N/A", please state why in Comments]]="Not fulfilled",Tableau2[[#This Row],[Audit outcome
In case of "N/A", please state why in Comments]]="Partial"),'Audit details'!$G$10+VLOOKUP(Tableau2[[#This Row],[Categorization]],'CAP follow up'!$K$12:$M$14,2,FALSE),"N/A")</f>
        <v>44095</v>
      </c>
      <c r="Q260" s="108"/>
      <c r="R260" s="108" t="s">
        <v>643</v>
      </c>
      <c r="S260" s="71"/>
    </row>
    <row r="261" spans="2:19" ht="102" x14ac:dyDescent="0.2">
      <c r="B261" s="70"/>
      <c r="C261" s="32" t="s">
        <v>251</v>
      </c>
      <c r="D261" s="29" t="s">
        <v>74</v>
      </c>
      <c r="E261" s="29" t="s">
        <v>137</v>
      </c>
      <c r="F261" s="29" t="s">
        <v>68</v>
      </c>
      <c r="G261" s="33" t="s">
        <v>619</v>
      </c>
      <c r="H261" s="31" t="s">
        <v>600</v>
      </c>
      <c r="I261" s="107" t="s">
        <v>635</v>
      </c>
      <c r="J261" s="118"/>
      <c r="K261" s="119"/>
      <c r="L261" s="119"/>
      <c r="M261" s="120"/>
      <c r="N261" s="107"/>
      <c r="O261" s="108"/>
      <c r="P261" s="97">
        <f>IF(OR(Tableau2[[#This Row],[Audit outcome
In case of "N/A", please state why in Comments]]="Not fulfilled",Tableau2[[#This Row],[Audit outcome
In case of "N/A", please state why in Comments]]="Partial"),'Audit details'!$G$10+VLOOKUP(Tableau2[[#This Row],[Categorization]],'CAP follow up'!$K$12:$M$14,2,FALSE),"N/A")</f>
        <v>44095</v>
      </c>
      <c r="Q261" s="108"/>
      <c r="R261" s="108" t="s">
        <v>643</v>
      </c>
      <c r="S261" s="71"/>
    </row>
    <row r="262" spans="2:19" ht="51" x14ac:dyDescent="0.2">
      <c r="B262" s="74"/>
      <c r="C262" s="102" t="s">
        <v>252</v>
      </c>
      <c r="D262" s="103" t="s">
        <v>74</v>
      </c>
      <c r="E262" s="103" t="s">
        <v>138</v>
      </c>
      <c r="F262" s="103" t="s">
        <v>69</v>
      </c>
      <c r="G262" s="104" t="s">
        <v>622</v>
      </c>
      <c r="H262" s="105" t="s">
        <v>599</v>
      </c>
      <c r="I262" s="107" t="s">
        <v>635</v>
      </c>
      <c r="J262" s="121"/>
      <c r="K262" s="122"/>
      <c r="L262" s="122"/>
      <c r="M262" s="123"/>
      <c r="N262" s="109"/>
      <c r="O262" s="110"/>
      <c r="P262" s="106">
        <f>IF(OR(Tableau2[[#This Row],[Audit outcome
In case of "N/A", please state why in Comments]]="Not fulfilled",Tableau2[[#This Row],[Audit outcome
In case of "N/A", please state why in Comments]]="Partial"),'Audit details'!$G$10+VLOOKUP(Tableau2[[#This Row],[Categorization]],'CAP follow up'!$K$12:$M$14,2,FALSE),"N/A")</f>
        <v>44005</v>
      </c>
      <c r="Q262" s="110"/>
      <c r="R262" s="110" t="s">
        <v>643</v>
      </c>
      <c r="S262" s="77"/>
    </row>
  </sheetData>
  <sheetProtection algorithmName="SHA-512" hashValue="MpEtyzwJ3fKKSNaTcjx2hKWOWeyHeMCi5oKZzZ/YKtmUOD9waSD0zCIytchG7HdVs8y5urrYlnEyaxZvv07RPA==" saltValue="Ovf6BWtM+ts2y9rmC69WUA==" spinCount="100000" sheet="1" objects="1" scenarios="1"/>
  <dataConsolidate/>
  <mergeCells count="2">
    <mergeCell ref="P2:R6"/>
    <mergeCell ref="F2:O6"/>
  </mergeCells>
  <phoneticPr fontId="13" type="noConversion"/>
  <dataValidations count="3">
    <dataValidation type="list" allowBlank="1" showInputMessage="1" showErrorMessage="1" error="Please enter one of the following text:_x000a__x000a_N/A_x000a__x000a_CA completed_x000a__x000a_CA on going_x000a__x000a_CA not started" sqref="R11:R262" xr:uid="{246C6392-BAD3-234C-9CEA-606C93A55F18}">
      <formula1>"N/A,CA completed,CA on going,CA not started"</formula1>
    </dataValidation>
    <dataValidation type="list" allowBlank="1" showInputMessage="1" showErrorMessage="1" error="Please enter one the following text:_x000a__x000a_Fulfilled_x000a__x000a_Not fulfilled_x000a__x000a_Partial" sqref="J11:M262" xr:uid="{A85E14ED-6B8D-4D09-A203-85E984BB6F00}">
      <formula1>"✓"</formula1>
    </dataValidation>
    <dataValidation type="list" allowBlank="1" showInputMessage="1" showErrorMessage="1" error="Please enter one the following text:_x000a__x000a_Fulfilled_x000a__x000a_Not fulfilled_x000a__x000a_Partial" sqref="I11:I262" xr:uid="{B0B7EC13-39EC-44DA-B0E1-D91C8B8C431A}">
      <formula1>"Fulfilled, Not fulfilled, Partial, N/A"</formula1>
    </dataValidation>
  </dataValidations>
  <pageMargins left="0.7" right="0.7" top="0.75" bottom="0.75" header="0.3" footer="0.3"/>
  <pageSetup paperSize="8" scale="26" orientation="landscape"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3A5F0-66A9-424D-94A4-69DFCFF5F185}">
  <sheetPr codeName="Feuil4"/>
  <dimension ref="B1:Q293"/>
  <sheetViews>
    <sheetView showGridLines="0" view="pageBreakPreview" zoomScaleNormal="80" zoomScaleSheetLayoutView="100" workbookViewId="0">
      <selection activeCell="I29" sqref="I29"/>
    </sheetView>
  </sheetViews>
  <sheetFormatPr baseColWidth="10" defaultColWidth="10.83203125" defaultRowHeight="16" x14ac:dyDescent="0.2"/>
  <cols>
    <col min="1" max="1" width="2.83203125" style="1" customWidth="1"/>
    <col min="2" max="2" width="1.6640625" style="1" customWidth="1"/>
    <col min="3" max="3" width="37.5" style="1" bestFit="1" customWidth="1"/>
    <col min="4" max="4" width="37.5" style="1" customWidth="1"/>
    <col min="5" max="16" width="10.83203125" style="1" customWidth="1"/>
    <col min="17" max="17" width="1.5" style="1" customWidth="1"/>
    <col min="18" max="18" width="12.83203125" style="1" customWidth="1"/>
    <col min="19" max="16384" width="10.83203125" style="1"/>
  </cols>
  <sheetData>
    <row r="1" spans="2:17" ht="13" customHeight="1" thickBot="1" x14ac:dyDescent="0.25"/>
    <row r="2" spans="2:17" ht="31" customHeight="1" x14ac:dyDescent="0.2">
      <c r="B2" s="38" t="s">
        <v>1</v>
      </c>
      <c r="C2" s="39"/>
      <c r="D2" s="212" t="s">
        <v>631</v>
      </c>
      <c r="E2" s="212"/>
      <c r="F2" s="212"/>
      <c r="G2" s="212"/>
      <c r="H2" s="212"/>
      <c r="I2" s="212"/>
      <c r="J2" s="39"/>
      <c r="K2" s="40"/>
      <c r="L2" s="62"/>
      <c r="M2" s="214" t="s">
        <v>3</v>
      </c>
      <c r="N2" s="214"/>
      <c r="O2" s="214"/>
      <c r="P2" s="214"/>
      <c r="Q2" s="41"/>
    </row>
    <row r="3" spans="2:17" ht="16" customHeight="1" x14ac:dyDescent="0.2">
      <c r="B3" s="42"/>
      <c r="C3" s="17"/>
      <c r="D3" s="206"/>
      <c r="E3" s="206"/>
      <c r="F3" s="206"/>
      <c r="G3" s="206"/>
      <c r="H3" s="206"/>
      <c r="I3" s="206"/>
      <c r="J3" s="17"/>
      <c r="K3" s="63"/>
      <c r="L3" s="63"/>
      <c r="M3" s="160"/>
      <c r="N3" s="160"/>
      <c r="O3" s="160"/>
      <c r="P3" s="160"/>
      <c r="Q3" s="43"/>
    </row>
    <row r="4" spans="2:17" ht="16" customHeight="1" x14ac:dyDescent="0.2">
      <c r="B4" s="42"/>
      <c r="C4" s="17"/>
      <c r="D4" s="206"/>
      <c r="E4" s="206"/>
      <c r="F4" s="206"/>
      <c r="G4" s="206"/>
      <c r="H4" s="206"/>
      <c r="I4" s="206"/>
      <c r="J4" s="17"/>
      <c r="K4" s="63"/>
      <c r="L4" s="63"/>
      <c r="M4" s="160"/>
      <c r="N4" s="160"/>
      <c r="O4" s="160"/>
      <c r="P4" s="160"/>
      <c r="Q4" s="43"/>
    </row>
    <row r="5" spans="2:17" ht="16" customHeight="1" x14ac:dyDescent="0.2">
      <c r="B5" s="42"/>
      <c r="C5" s="17"/>
      <c r="D5" s="206"/>
      <c r="E5" s="206"/>
      <c r="F5" s="206"/>
      <c r="G5" s="206"/>
      <c r="H5" s="206"/>
      <c r="I5" s="206"/>
      <c r="J5" s="17"/>
      <c r="K5" s="63"/>
      <c r="L5" s="63"/>
      <c r="M5" s="160"/>
      <c r="N5" s="160"/>
      <c r="O5" s="160"/>
      <c r="P5" s="160"/>
      <c r="Q5" s="43"/>
    </row>
    <row r="6" spans="2:17" ht="17" customHeight="1" thickBot="1" x14ac:dyDescent="0.25">
      <c r="B6" s="44"/>
      <c r="C6" s="45"/>
      <c r="D6" s="213"/>
      <c r="E6" s="213"/>
      <c r="F6" s="213"/>
      <c r="G6" s="213"/>
      <c r="H6" s="213"/>
      <c r="I6" s="213"/>
      <c r="J6" s="45"/>
      <c r="K6" s="64"/>
      <c r="L6" s="64"/>
      <c r="M6" s="215"/>
      <c r="N6" s="215"/>
      <c r="O6" s="215"/>
      <c r="P6" s="215"/>
      <c r="Q6" s="46"/>
    </row>
    <row r="7" spans="2:17" ht="18" customHeight="1" x14ac:dyDescent="0.2">
      <c r="C7" s="2"/>
      <c r="D7" s="2"/>
      <c r="E7" s="2"/>
      <c r="F7" s="2"/>
      <c r="G7" s="2"/>
      <c r="H7" s="3"/>
      <c r="I7" s="2"/>
      <c r="J7" s="2"/>
      <c r="K7" s="2"/>
      <c r="L7" s="2"/>
      <c r="M7" s="2"/>
    </row>
    <row r="8" spans="2:17" ht="18" x14ac:dyDescent="0.2">
      <c r="C8" s="22" t="s">
        <v>630</v>
      </c>
      <c r="D8" s="25"/>
      <c r="E8" s="25"/>
      <c r="F8" s="25"/>
      <c r="G8" s="25"/>
      <c r="H8" s="25"/>
      <c r="I8" s="25"/>
      <c r="N8" s="20"/>
      <c r="O8" s="20"/>
    </row>
    <row r="9" spans="2:17" ht="10" customHeight="1" x14ac:dyDescent="0.2">
      <c r="B9" s="65"/>
      <c r="C9" s="66"/>
      <c r="D9" s="67"/>
      <c r="E9" s="67"/>
      <c r="F9" s="67"/>
      <c r="G9" s="67"/>
      <c r="H9" s="67"/>
      <c r="I9" s="67"/>
      <c r="J9" s="68"/>
      <c r="K9" s="68"/>
      <c r="L9" s="68"/>
      <c r="M9" s="68"/>
      <c r="N9" s="68"/>
      <c r="O9" s="68"/>
      <c r="P9" s="68"/>
      <c r="Q9" s="69"/>
    </row>
    <row r="10" spans="2:17" x14ac:dyDescent="0.2">
      <c r="B10" s="70"/>
      <c r="C10" s="35" t="s">
        <v>640</v>
      </c>
      <c r="D10" s="24"/>
      <c r="E10" s="24"/>
      <c r="F10" s="24"/>
      <c r="G10" s="24"/>
      <c r="H10" s="24"/>
      <c r="I10" s="24"/>
      <c r="J10" s="20"/>
      <c r="K10" s="20"/>
      <c r="L10" s="20"/>
      <c r="M10" s="20"/>
      <c r="N10" s="20"/>
      <c r="O10" s="20"/>
      <c r="P10" s="20"/>
      <c r="Q10" s="71"/>
    </row>
    <row r="11" spans="2:17" x14ac:dyDescent="0.2">
      <c r="B11" s="70"/>
      <c r="C11" s="20"/>
      <c r="D11" s="24" t="s">
        <v>636</v>
      </c>
      <c r="E11" s="34"/>
      <c r="F11" s="34"/>
      <c r="G11" s="34"/>
      <c r="H11" s="20"/>
      <c r="I11" s="20"/>
      <c r="J11" s="20"/>
      <c r="K11" s="20"/>
      <c r="L11" s="20"/>
      <c r="M11" s="20"/>
      <c r="N11" s="20"/>
      <c r="O11" s="20"/>
      <c r="P11" s="20"/>
      <c r="Q11" s="71"/>
    </row>
    <row r="12" spans="2:17" x14ac:dyDescent="0.2">
      <c r="B12" s="70"/>
      <c r="C12" s="20"/>
      <c r="D12" s="37" t="s">
        <v>632</v>
      </c>
      <c r="E12" s="36" t="s">
        <v>602</v>
      </c>
      <c r="F12" s="36" t="s">
        <v>599</v>
      </c>
      <c r="G12" s="36" t="s">
        <v>600</v>
      </c>
      <c r="H12" s="20"/>
      <c r="I12" s="20"/>
      <c r="J12" s="20"/>
      <c r="K12" s="20"/>
      <c r="L12" s="20"/>
      <c r="M12" s="20"/>
      <c r="N12" s="20"/>
      <c r="O12" s="20"/>
      <c r="P12" s="20"/>
      <c r="Q12" s="71"/>
    </row>
    <row r="13" spans="2:17" x14ac:dyDescent="0.2">
      <c r="B13" s="70"/>
      <c r="C13" s="20"/>
      <c r="D13" s="32" t="s">
        <v>71</v>
      </c>
      <c r="E13" s="72">
        <f>COUNTIFS('Audit grid'!$D:$D,'Audit outcomes'!$D13,'Audit grid'!$H:$H,'Audit outcomes'!E$12)</f>
        <v>1</v>
      </c>
      <c r="F13" s="72">
        <f>COUNTIFS('Audit grid'!$D:$D,'Audit outcomes'!$D13,'Audit grid'!$H:$H,'Audit outcomes'!F$12)</f>
        <v>28</v>
      </c>
      <c r="G13" s="72">
        <f>COUNTIFS('Audit grid'!$D:$D,'Audit outcomes'!$D13,'Audit grid'!$H:$H,'Audit outcomes'!G$12)</f>
        <v>32</v>
      </c>
      <c r="H13" s="20"/>
      <c r="I13" s="20"/>
      <c r="J13" s="20"/>
      <c r="K13" s="20"/>
      <c r="L13" s="20"/>
      <c r="M13" s="20"/>
      <c r="N13" s="20"/>
      <c r="O13" s="20"/>
      <c r="P13" s="20"/>
      <c r="Q13" s="71"/>
    </row>
    <row r="14" spans="2:17" x14ac:dyDescent="0.2">
      <c r="B14" s="70"/>
      <c r="C14" s="20"/>
      <c r="D14" s="32" t="s">
        <v>72</v>
      </c>
      <c r="E14" s="72">
        <f>COUNTIFS('Audit grid'!$D:$D,'Audit outcomes'!$D14,'Audit grid'!$H:$H,'Audit outcomes'!E$12)</f>
        <v>4</v>
      </c>
      <c r="F14" s="72">
        <f>COUNTIFS('Audit grid'!$D:$D,'Audit outcomes'!$D14,'Audit grid'!$H:$H,'Audit outcomes'!F$12)</f>
        <v>54</v>
      </c>
      <c r="G14" s="72">
        <f>COUNTIFS('Audit grid'!$D:$D,'Audit outcomes'!$D14,'Audit grid'!$H:$H,'Audit outcomes'!G$12)</f>
        <v>22</v>
      </c>
      <c r="H14" s="20"/>
      <c r="I14" s="20"/>
      <c r="J14" s="20"/>
      <c r="K14" s="20"/>
      <c r="L14" s="20"/>
      <c r="M14" s="20"/>
      <c r="N14" s="20"/>
      <c r="O14" s="20"/>
      <c r="P14" s="20"/>
      <c r="Q14" s="71"/>
    </row>
    <row r="15" spans="2:17" x14ac:dyDescent="0.2">
      <c r="B15" s="70"/>
      <c r="C15" s="20"/>
      <c r="D15" s="32" t="s">
        <v>73</v>
      </c>
      <c r="E15" s="72">
        <f>COUNTIFS('Audit grid'!$D:$D,'Audit outcomes'!$D15,'Audit grid'!$H:$H,'Audit outcomes'!E$12)</f>
        <v>17</v>
      </c>
      <c r="F15" s="72">
        <f>COUNTIFS('Audit grid'!$D:$D,'Audit outcomes'!$D15,'Audit grid'!$H:$H,'Audit outcomes'!F$12)</f>
        <v>40</v>
      </c>
      <c r="G15" s="72">
        <f>COUNTIFS('Audit grid'!$D:$D,'Audit outcomes'!$D15,'Audit grid'!$H:$H,'Audit outcomes'!G$12)</f>
        <v>31</v>
      </c>
      <c r="H15" s="20"/>
      <c r="I15" s="20"/>
      <c r="J15" s="20"/>
      <c r="K15" s="20"/>
      <c r="L15" s="20"/>
      <c r="M15" s="20"/>
      <c r="N15" s="20"/>
      <c r="O15" s="20"/>
      <c r="P15" s="20"/>
      <c r="Q15" s="71"/>
    </row>
    <row r="16" spans="2:17" x14ac:dyDescent="0.2">
      <c r="B16" s="70"/>
      <c r="C16" s="20"/>
      <c r="D16" s="32" t="s">
        <v>74</v>
      </c>
      <c r="E16" s="72">
        <f>COUNTIFS('Audit grid'!$D:$D,'Audit outcomes'!$D16,'Audit grid'!$H:$H,'Audit outcomes'!E$12)</f>
        <v>0</v>
      </c>
      <c r="F16" s="72">
        <f>COUNTIFS('Audit grid'!$D:$D,'Audit outcomes'!$D16,'Audit grid'!$H:$H,'Audit outcomes'!F$12)</f>
        <v>12</v>
      </c>
      <c r="G16" s="72">
        <f>COUNTIFS('Audit grid'!$D:$D,'Audit outcomes'!$D16,'Audit grid'!$H:$H,'Audit outcomes'!G$12)</f>
        <v>8</v>
      </c>
      <c r="H16" s="20"/>
      <c r="I16" s="20"/>
      <c r="J16" s="20"/>
      <c r="K16" s="20"/>
      <c r="L16" s="20"/>
      <c r="M16" s="20"/>
      <c r="N16" s="20"/>
      <c r="O16" s="20"/>
      <c r="P16" s="20"/>
      <c r="Q16" s="71"/>
    </row>
    <row r="17" spans="2:17" x14ac:dyDescent="0.2">
      <c r="B17" s="70"/>
      <c r="C17" s="20"/>
      <c r="D17" s="20"/>
      <c r="E17" s="20"/>
      <c r="F17" s="20"/>
      <c r="G17" s="20"/>
      <c r="H17" s="20"/>
      <c r="I17" s="20"/>
      <c r="J17" s="20"/>
      <c r="K17" s="20"/>
      <c r="L17" s="20"/>
      <c r="M17" s="20"/>
      <c r="N17" s="20"/>
      <c r="O17" s="20"/>
      <c r="P17" s="20"/>
      <c r="Q17" s="71"/>
    </row>
    <row r="18" spans="2:17" x14ac:dyDescent="0.2">
      <c r="B18" s="70"/>
      <c r="C18" s="20"/>
      <c r="D18" s="24" t="s">
        <v>633</v>
      </c>
      <c r="E18" s="34"/>
      <c r="F18" s="34"/>
      <c r="G18" s="34"/>
      <c r="H18" s="20"/>
      <c r="I18" s="20"/>
      <c r="J18" s="20"/>
      <c r="K18" s="20"/>
      <c r="L18" s="20"/>
      <c r="M18" s="20"/>
      <c r="N18" s="20"/>
      <c r="O18" s="20"/>
      <c r="P18" s="20"/>
      <c r="Q18" s="71"/>
    </row>
    <row r="19" spans="2:17" x14ac:dyDescent="0.2">
      <c r="B19" s="70"/>
      <c r="C19" s="20"/>
      <c r="D19" s="37" t="s">
        <v>632</v>
      </c>
      <c r="E19" s="36" t="s">
        <v>602</v>
      </c>
      <c r="F19" s="36" t="s">
        <v>599</v>
      </c>
      <c r="G19" s="36" t="s">
        <v>600</v>
      </c>
      <c r="H19" s="20"/>
      <c r="I19" s="20"/>
      <c r="J19" s="20"/>
      <c r="K19" s="20"/>
      <c r="L19" s="20"/>
      <c r="M19" s="20"/>
      <c r="N19" s="20"/>
      <c r="O19" s="20"/>
      <c r="P19" s="20"/>
      <c r="Q19" s="71"/>
    </row>
    <row r="20" spans="2:17" x14ac:dyDescent="0.2">
      <c r="B20" s="70"/>
      <c r="C20" s="20"/>
      <c r="D20" s="32" t="s">
        <v>71</v>
      </c>
      <c r="E20" s="95">
        <f>IFERROR(COUNTIFS('Audit grid'!$D:$D,'Audit outcomes'!$D20,'Audit grid'!$H:$H,'Audit outcomes'!E$19,'Audit grid'!$I:$I,$D$18),"N/A")</f>
        <v>0</v>
      </c>
      <c r="F20" s="95">
        <f>IFERROR(COUNTIFS('Audit grid'!$D:$D,'Audit outcomes'!$D20,'Audit grid'!$H:$H,'Audit outcomes'!F$19,'Audit grid'!$I:$I,$D$18),"N/A")</f>
        <v>0</v>
      </c>
      <c r="G20" s="95">
        <f>IFERROR(COUNTIFS('Audit grid'!$D:$D,'Audit outcomes'!$D20,'Audit grid'!$H:$H,'Audit outcomes'!G$19,'Audit grid'!$I:$I,$D$18),"N/A")</f>
        <v>0</v>
      </c>
      <c r="H20" s="20"/>
      <c r="I20" s="20"/>
      <c r="J20" s="20"/>
      <c r="K20" s="20"/>
      <c r="L20" s="20"/>
      <c r="M20" s="20"/>
      <c r="N20" s="20"/>
      <c r="O20" s="20"/>
      <c r="P20" s="20"/>
      <c r="Q20" s="71"/>
    </row>
    <row r="21" spans="2:17" x14ac:dyDescent="0.2">
      <c r="B21" s="70"/>
      <c r="C21" s="20"/>
      <c r="D21" s="32" t="s">
        <v>72</v>
      </c>
      <c r="E21" s="95">
        <f>IFERROR(COUNTIFS('Audit grid'!$D:$D,'Audit outcomes'!$D21,'Audit grid'!$H:$H,'Audit outcomes'!E$19,'Audit grid'!$I:$I,$D$18),"N/A")</f>
        <v>0</v>
      </c>
      <c r="F21" s="95">
        <f>IFERROR(COUNTIFS('Audit grid'!$D:$D,'Audit outcomes'!$D21,'Audit grid'!$H:$H,'Audit outcomes'!F$19,'Audit grid'!$I:$I,$D$18),"N/A")</f>
        <v>0</v>
      </c>
      <c r="G21" s="95">
        <f>IFERROR(COUNTIFS('Audit grid'!$D:$D,'Audit outcomes'!$D21,'Audit grid'!$H:$H,'Audit outcomes'!G$19,'Audit grid'!$I:$I,$D$18),"N/A")</f>
        <v>0</v>
      </c>
      <c r="H21" s="20"/>
      <c r="I21" s="20"/>
      <c r="J21" s="20"/>
      <c r="K21" s="20"/>
      <c r="L21" s="20"/>
      <c r="M21" s="20"/>
      <c r="N21" s="20"/>
      <c r="O21" s="20"/>
      <c r="P21" s="20"/>
      <c r="Q21" s="71"/>
    </row>
    <row r="22" spans="2:17" x14ac:dyDescent="0.2">
      <c r="B22" s="70"/>
      <c r="C22" s="20"/>
      <c r="D22" s="32" t="s">
        <v>73</v>
      </c>
      <c r="E22" s="95">
        <f>IFERROR(COUNTIFS('Audit grid'!$D:$D,'Audit outcomes'!$D22,'Audit grid'!$H:$H,'Audit outcomes'!E$19,'Audit grid'!$I:$I,$D$18),"N/A")</f>
        <v>0</v>
      </c>
      <c r="F22" s="95">
        <f>IFERROR(COUNTIFS('Audit grid'!$D:$D,'Audit outcomes'!$D22,'Audit grid'!$H:$H,'Audit outcomes'!F$19,'Audit grid'!$I:$I,$D$18),"N/A")</f>
        <v>0</v>
      </c>
      <c r="G22" s="95">
        <f>IFERROR(COUNTIFS('Audit grid'!$D:$D,'Audit outcomes'!$D22,'Audit grid'!$H:$H,'Audit outcomes'!G$19,'Audit grid'!$I:$I,$D$18),"N/A")</f>
        <v>0</v>
      </c>
      <c r="H22" s="20"/>
      <c r="I22" s="20"/>
      <c r="J22" s="20"/>
      <c r="K22" s="20"/>
      <c r="L22" s="20"/>
      <c r="M22" s="20"/>
      <c r="N22" s="20"/>
      <c r="O22" s="20"/>
      <c r="P22" s="20"/>
      <c r="Q22" s="71"/>
    </row>
    <row r="23" spans="2:17" x14ac:dyDescent="0.2">
      <c r="B23" s="70"/>
      <c r="C23" s="20"/>
      <c r="D23" s="32" t="s">
        <v>74</v>
      </c>
      <c r="E23" s="95">
        <f>IFERROR(COUNTIFS('Audit grid'!$D:$D,'Audit outcomes'!$D23,'Audit grid'!$H:$H,'Audit outcomes'!E$19,'Audit grid'!$I:$I,$D$18),"N/A")</f>
        <v>0</v>
      </c>
      <c r="F23" s="95">
        <f>IFERROR(COUNTIFS('Audit grid'!$D:$D,'Audit outcomes'!$D23,'Audit grid'!$H:$H,'Audit outcomes'!F$19,'Audit grid'!$I:$I,$D$18),"N/A")</f>
        <v>0</v>
      </c>
      <c r="G23" s="95">
        <f>IFERROR(COUNTIFS('Audit grid'!$D:$D,'Audit outcomes'!$D23,'Audit grid'!$H:$H,'Audit outcomes'!G$19,'Audit grid'!$I:$I,$D$18),"N/A")</f>
        <v>0</v>
      </c>
      <c r="H23" s="20"/>
      <c r="I23" s="20"/>
      <c r="J23" s="20"/>
      <c r="K23" s="20"/>
      <c r="L23" s="20"/>
      <c r="M23" s="20"/>
      <c r="N23" s="20"/>
      <c r="O23" s="20"/>
      <c r="P23" s="20"/>
      <c r="Q23" s="71"/>
    </row>
    <row r="24" spans="2:17" x14ac:dyDescent="0.2">
      <c r="B24" s="70"/>
      <c r="C24" s="20"/>
      <c r="D24" s="73"/>
      <c r="E24" s="20"/>
      <c r="F24" s="20"/>
      <c r="G24" s="20"/>
      <c r="H24" s="20"/>
      <c r="I24" s="20"/>
      <c r="J24" s="20"/>
      <c r="K24" s="20"/>
      <c r="L24" s="20"/>
      <c r="M24" s="20"/>
      <c r="N24" s="20"/>
      <c r="O24" s="20"/>
      <c r="P24" s="20"/>
      <c r="Q24" s="71"/>
    </row>
    <row r="25" spans="2:17" x14ac:dyDescent="0.2">
      <c r="B25" s="70"/>
      <c r="C25" s="20"/>
      <c r="D25" s="24" t="s">
        <v>634</v>
      </c>
      <c r="E25" s="20"/>
      <c r="F25" s="20"/>
      <c r="G25" s="20"/>
      <c r="H25" s="20"/>
      <c r="I25" s="20"/>
      <c r="J25" s="20"/>
      <c r="K25" s="20"/>
      <c r="L25" s="20"/>
      <c r="M25" s="20"/>
      <c r="N25" s="20"/>
      <c r="O25" s="20"/>
      <c r="P25" s="20"/>
      <c r="Q25" s="71"/>
    </row>
    <row r="26" spans="2:17" x14ac:dyDescent="0.2">
      <c r="B26" s="70"/>
      <c r="C26" s="20"/>
      <c r="D26" s="37" t="s">
        <v>632</v>
      </c>
      <c r="E26" s="36" t="s">
        <v>602</v>
      </c>
      <c r="F26" s="36" t="s">
        <v>599</v>
      </c>
      <c r="G26" s="36" t="s">
        <v>600</v>
      </c>
      <c r="H26" s="20"/>
      <c r="I26" s="20"/>
      <c r="J26" s="20"/>
      <c r="K26" s="20"/>
      <c r="L26" s="20"/>
      <c r="M26" s="20"/>
      <c r="N26" s="20"/>
      <c r="O26" s="20"/>
      <c r="P26" s="20"/>
      <c r="Q26" s="71"/>
    </row>
    <row r="27" spans="2:17" x14ac:dyDescent="0.2">
      <c r="B27" s="70"/>
      <c r="C27" s="20"/>
      <c r="D27" s="32" t="s">
        <v>71</v>
      </c>
      <c r="E27" s="95">
        <f>IFERROR(COUNTIFS('Audit grid'!$D:$D,'Audit outcomes'!$D27,'Audit grid'!$H:$H,'Audit outcomes'!E$26,'Audit grid'!$I:$I,$D$25),"N/A")</f>
        <v>0</v>
      </c>
      <c r="F27" s="95">
        <f>IFERROR(COUNTIFS('Audit grid'!$D:$D,'Audit outcomes'!$D27,'Audit grid'!$H:$H,'Audit outcomes'!F$26,'Audit grid'!$I:$I,$D$25),"N/A")</f>
        <v>0</v>
      </c>
      <c r="G27" s="95">
        <f>IFERROR(COUNTIFS('Audit grid'!$D:$D,'Audit outcomes'!$D27,'Audit grid'!$H:$H,'Audit outcomes'!G$26,'Audit grid'!$I:$I,$D$25),"N/A")</f>
        <v>0</v>
      </c>
      <c r="H27" s="20"/>
      <c r="I27" s="20"/>
      <c r="J27" s="20"/>
      <c r="K27" s="20"/>
      <c r="L27" s="20"/>
      <c r="M27" s="20"/>
      <c r="N27" s="20"/>
      <c r="O27" s="20"/>
      <c r="P27" s="20"/>
      <c r="Q27" s="71"/>
    </row>
    <row r="28" spans="2:17" x14ac:dyDescent="0.2">
      <c r="B28" s="70"/>
      <c r="C28" s="20"/>
      <c r="D28" s="32" t="s">
        <v>72</v>
      </c>
      <c r="E28" s="95">
        <f>IFERROR(COUNTIFS('Audit grid'!$D:$D,'Audit outcomes'!$D28,'Audit grid'!$H:$H,'Audit outcomes'!E$26,'Audit grid'!$I:$I,$D$25),"N/A")</f>
        <v>0</v>
      </c>
      <c r="F28" s="95">
        <f>IFERROR(COUNTIFS('Audit grid'!$D:$D,'Audit outcomes'!$D28,'Audit grid'!$H:$H,'Audit outcomes'!F$26,'Audit grid'!$I:$I,$D$25),"N/A")</f>
        <v>0</v>
      </c>
      <c r="G28" s="95">
        <f>IFERROR(COUNTIFS('Audit grid'!$D:$D,'Audit outcomes'!$D28,'Audit grid'!$H:$H,'Audit outcomes'!G$26,'Audit grid'!$I:$I,$D$25),"N/A")</f>
        <v>0</v>
      </c>
      <c r="H28" s="20"/>
      <c r="I28" s="20"/>
      <c r="J28" s="20"/>
      <c r="K28" s="20"/>
      <c r="L28" s="20"/>
      <c r="M28" s="20"/>
      <c r="N28" s="20"/>
      <c r="O28" s="20"/>
      <c r="P28" s="20"/>
      <c r="Q28" s="71"/>
    </row>
    <row r="29" spans="2:17" x14ac:dyDescent="0.2">
      <c r="B29" s="70"/>
      <c r="C29" s="20"/>
      <c r="D29" s="32" t="s">
        <v>73</v>
      </c>
      <c r="E29" s="95">
        <f>IFERROR(COUNTIFS('Audit grid'!$D:$D,'Audit outcomes'!$D29,'Audit grid'!$H:$H,'Audit outcomes'!E$26,'Audit grid'!$I:$I,$D$25),"N/A")</f>
        <v>0</v>
      </c>
      <c r="F29" s="95">
        <f>IFERROR(COUNTIFS('Audit grid'!$D:$D,'Audit outcomes'!$D29,'Audit grid'!$H:$H,'Audit outcomes'!F$26,'Audit grid'!$I:$I,$D$25),"N/A")</f>
        <v>0</v>
      </c>
      <c r="G29" s="95">
        <f>IFERROR(COUNTIFS('Audit grid'!$D:$D,'Audit outcomes'!$D29,'Audit grid'!$H:$H,'Audit outcomes'!G$26,'Audit grid'!$I:$I,$D$25),"N/A")</f>
        <v>0</v>
      </c>
      <c r="H29" s="20"/>
      <c r="I29" s="20"/>
      <c r="J29" s="20"/>
      <c r="K29" s="20"/>
      <c r="L29" s="20"/>
      <c r="M29" s="20"/>
      <c r="N29" s="20"/>
      <c r="O29" s="20"/>
      <c r="P29" s="20"/>
      <c r="Q29" s="71"/>
    </row>
    <row r="30" spans="2:17" x14ac:dyDescent="0.2">
      <c r="B30" s="70"/>
      <c r="C30" s="20"/>
      <c r="D30" s="32" t="s">
        <v>74</v>
      </c>
      <c r="E30" s="95">
        <f>IFERROR(COUNTIFS('Audit grid'!$D:$D,'Audit outcomes'!$D30,'Audit grid'!$H:$H,'Audit outcomes'!E$26,'Audit grid'!$I:$I,$D$25),"N/A")</f>
        <v>0</v>
      </c>
      <c r="F30" s="95">
        <f>IFERROR(COUNTIFS('Audit grid'!$D:$D,'Audit outcomes'!$D30,'Audit grid'!$H:$H,'Audit outcomes'!F$26,'Audit grid'!$I:$I,$D$25),"N/A")</f>
        <v>0</v>
      </c>
      <c r="G30" s="95">
        <f>IFERROR(COUNTIFS('Audit grid'!$D:$D,'Audit outcomes'!$D30,'Audit grid'!$H:$H,'Audit outcomes'!G$26,'Audit grid'!$I:$I,$D$25),"N/A")</f>
        <v>0</v>
      </c>
      <c r="H30" s="20"/>
      <c r="I30" s="20"/>
      <c r="J30" s="20"/>
      <c r="K30" s="20"/>
      <c r="L30" s="20"/>
      <c r="M30" s="20"/>
      <c r="N30" s="20"/>
      <c r="O30" s="20"/>
      <c r="P30" s="20"/>
      <c r="Q30" s="71"/>
    </row>
    <row r="31" spans="2:17" x14ac:dyDescent="0.2">
      <c r="B31" s="70"/>
      <c r="C31" s="20"/>
      <c r="D31" s="73"/>
      <c r="E31" s="20"/>
      <c r="F31" s="20"/>
      <c r="G31" s="20"/>
      <c r="H31" s="20"/>
      <c r="I31" s="20"/>
      <c r="J31" s="20"/>
      <c r="K31" s="20"/>
      <c r="L31" s="20"/>
      <c r="M31" s="20"/>
      <c r="N31" s="20"/>
      <c r="O31" s="20"/>
      <c r="P31" s="20"/>
      <c r="Q31" s="71"/>
    </row>
    <row r="32" spans="2:17" x14ac:dyDescent="0.2">
      <c r="B32" s="70"/>
      <c r="C32" s="20"/>
      <c r="D32" s="24" t="s">
        <v>635</v>
      </c>
      <c r="E32" s="20"/>
      <c r="F32" s="20"/>
      <c r="G32" s="20"/>
      <c r="H32" s="20"/>
      <c r="I32" s="20"/>
      <c r="J32" s="20"/>
      <c r="K32" s="20"/>
      <c r="L32" s="20"/>
      <c r="M32" s="20"/>
      <c r="N32" s="20"/>
      <c r="O32" s="20"/>
      <c r="P32" s="20"/>
      <c r="Q32" s="71"/>
    </row>
    <row r="33" spans="2:17" x14ac:dyDescent="0.2">
      <c r="B33" s="70"/>
      <c r="C33" s="20"/>
      <c r="D33" s="37" t="s">
        <v>632</v>
      </c>
      <c r="E33" s="36" t="s">
        <v>602</v>
      </c>
      <c r="F33" s="36" t="s">
        <v>599</v>
      </c>
      <c r="G33" s="36" t="s">
        <v>600</v>
      </c>
      <c r="H33" s="20"/>
      <c r="I33" s="20"/>
      <c r="J33" s="20"/>
      <c r="K33" s="20"/>
      <c r="L33" s="20"/>
      <c r="M33" s="20"/>
      <c r="N33" s="20"/>
      <c r="O33" s="20"/>
      <c r="P33" s="20"/>
      <c r="Q33" s="71"/>
    </row>
    <row r="34" spans="2:17" x14ac:dyDescent="0.2">
      <c r="B34" s="70"/>
      <c r="C34" s="20"/>
      <c r="D34" s="32" t="s">
        <v>71</v>
      </c>
      <c r="E34" s="95">
        <f>IFERROR(COUNTIFS('Audit grid'!$D:$D,'Audit outcomes'!$D34,'Audit grid'!$H:$H,'Audit outcomes'!E$33,'Audit grid'!$I:$I,$D$32),"N/A")</f>
        <v>1</v>
      </c>
      <c r="F34" s="95">
        <f>IFERROR(COUNTIFS('Audit grid'!$D:$D,'Audit outcomes'!$D34,'Audit grid'!$H:$H,'Audit outcomes'!F$33,'Audit grid'!$I:$I,$D$32),"N/A")</f>
        <v>28</v>
      </c>
      <c r="G34" s="95">
        <f>IFERROR(COUNTIFS('Audit grid'!$D:$D,'Audit outcomes'!$D34,'Audit grid'!$H:$H,'Audit outcomes'!G$33,'Audit grid'!$I:$I,$D$32),"N/A")</f>
        <v>32</v>
      </c>
      <c r="H34" s="20"/>
      <c r="I34" s="20"/>
      <c r="J34" s="20"/>
      <c r="K34" s="20"/>
      <c r="L34" s="20"/>
      <c r="M34" s="20"/>
      <c r="N34" s="20"/>
      <c r="O34" s="20"/>
      <c r="P34" s="20"/>
      <c r="Q34" s="71"/>
    </row>
    <row r="35" spans="2:17" x14ac:dyDescent="0.2">
      <c r="B35" s="70"/>
      <c r="C35" s="20"/>
      <c r="D35" s="32" t="s">
        <v>72</v>
      </c>
      <c r="E35" s="95">
        <f>IFERROR(COUNTIFS('Audit grid'!$D:$D,'Audit outcomes'!$D35,'Audit grid'!$H:$H,'Audit outcomes'!E$33,'Audit grid'!$I:$I,$D$32),"N/A")</f>
        <v>4</v>
      </c>
      <c r="F35" s="95">
        <f>IFERROR(COUNTIFS('Audit grid'!$D:$D,'Audit outcomes'!$D35,'Audit grid'!$H:$H,'Audit outcomes'!F$33,'Audit grid'!$I:$I,$D$32),"N/A")</f>
        <v>54</v>
      </c>
      <c r="G35" s="95">
        <f>IFERROR(COUNTIFS('Audit grid'!$D:$D,'Audit outcomes'!$D35,'Audit grid'!$H:$H,'Audit outcomes'!G$33,'Audit grid'!$I:$I,$D$32),"N/A")</f>
        <v>22</v>
      </c>
      <c r="H35" s="20"/>
      <c r="I35" s="20"/>
      <c r="J35" s="20"/>
      <c r="K35" s="20"/>
      <c r="L35" s="20"/>
      <c r="M35" s="20"/>
      <c r="N35" s="20"/>
      <c r="O35" s="20"/>
      <c r="P35" s="20"/>
      <c r="Q35" s="71"/>
    </row>
    <row r="36" spans="2:17" x14ac:dyDescent="0.2">
      <c r="B36" s="70"/>
      <c r="C36" s="20"/>
      <c r="D36" s="32" t="s">
        <v>73</v>
      </c>
      <c r="E36" s="95">
        <f>IFERROR(COUNTIFS('Audit grid'!$D:$D,'Audit outcomes'!$D36,'Audit grid'!$H:$H,'Audit outcomes'!E$33,'Audit grid'!$I:$I,$D$32),"N/A")</f>
        <v>17</v>
      </c>
      <c r="F36" s="95">
        <f>IFERROR(COUNTIFS('Audit grid'!$D:$D,'Audit outcomes'!$D36,'Audit grid'!$H:$H,'Audit outcomes'!F$33,'Audit grid'!$I:$I,$D$32),"N/A")</f>
        <v>40</v>
      </c>
      <c r="G36" s="95">
        <f>IFERROR(COUNTIFS('Audit grid'!$D:$D,'Audit outcomes'!$D36,'Audit grid'!$H:$H,'Audit outcomes'!G$33,'Audit grid'!$I:$I,$D$32),"N/A")</f>
        <v>31</v>
      </c>
      <c r="H36" s="20"/>
      <c r="I36" s="20"/>
      <c r="J36" s="20"/>
      <c r="K36" s="20"/>
      <c r="L36" s="20"/>
      <c r="M36" s="20"/>
      <c r="N36" s="20"/>
      <c r="O36" s="20"/>
      <c r="P36" s="20"/>
      <c r="Q36" s="71"/>
    </row>
    <row r="37" spans="2:17" x14ac:dyDescent="0.2">
      <c r="B37" s="70"/>
      <c r="C37" s="20"/>
      <c r="D37" s="32" t="s">
        <v>74</v>
      </c>
      <c r="E37" s="95">
        <f>IFERROR(COUNTIFS('Audit grid'!$D:$D,'Audit outcomes'!$D37,'Audit grid'!$H:$H,'Audit outcomes'!E$33,'Audit grid'!$I:$I,$D$32),"N/A")</f>
        <v>0</v>
      </c>
      <c r="F37" s="95">
        <f>IFERROR(COUNTIFS('Audit grid'!$D:$D,'Audit outcomes'!$D37,'Audit grid'!$H:$H,'Audit outcomes'!F$33,'Audit grid'!$I:$I,$D$32),"N/A")</f>
        <v>12</v>
      </c>
      <c r="G37" s="95">
        <f>IFERROR(COUNTIFS('Audit grid'!$D:$D,'Audit outcomes'!$D37,'Audit grid'!$H:$H,'Audit outcomes'!G$33,'Audit grid'!$I:$I,$D$32),"N/A")</f>
        <v>8</v>
      </c>
      <c r="H37" s="20"/>
      <c r="I37" s="20"/>
      <c r="J37" s="20"/>
      <c r="K37" s="20"/>
      <c r="L37" s="20"/>
      <c r="M37" s="20"/>
      <c r="N37" s="20"/>
      <c r="O37" s="20"/>
      <c r="P37" s="20"/>
      <c r="Q37" s="71"/>
    </row>
    <row r="38" spans="2:17" x14ac:dyDescent="0.2">
      <c r="B38" s="70"/>
      <c r="C38" s="20"/>
      <c r="D38" s="20"/>
      <c r="E38" s="20"/>
      <c r="F38" s="20"/>
      <c r="G38" s="20"/>
      <c r="H38" s="20"/>
      <c r="I38" s="20"/>
      <c r="J38" s="20"/>
      <c r="K38" s="20"/>
      <c r="L38" s="20"/>
      <c r="M38" s="20"/>
      <c r="N38" s="20"/>
      <c r="O38" s="20"/>
      <c r="P38" s="20"/>
      <c r="Q38" s="71"/>
    </row>
    <row r="39" spans="2:17" ht="17" thickBot="1" x14ac:dyDescent="0.25">
      <c r="B39" s="70"/>
      <c r="C39" s="35" t="s">
        <v>641</v>
      </c>
      <c r="D39" s="20"/>
      <c r="E39" s="20"/>
      <c r="F39" s="20"/>
      <c r="G39" s="20"/>
      <c r="H39" s="20"/>
      <c r="I39" s="20"/>
      <c r="J39" s="20"/>
      <c r="K39" s="20"/>
      <c r="L39" s="20"/>
      <c r="M39" s="20"/>
      <c r="N39" s="20"/>
      <c r="O39" s="20"/>
      <c r="P39" s="20"/>
      <c r="Q39" s="71"/>
    </row>
    <row r="40" spans="2:17" x14ac:dyDescent="0.2">
      <c r="B40" s="70"/>
      <c r="C40" s="208" t="s">
        <v>632</v>
      </c>
      <c r="D40" s="210" t="s">
        <v>44</v>
      </c>
      <c r="E40" s="216" t="s">
        <v>636</v>
      </c>
      <c r="F40" s="216"/>
      <c r="G40" s="216"/>
      <c r="H40" s="216" t="s">
        <v>633</v>
      </c>
      <c r="I40" s="216"/>
      <c r="J40" s="216"/>
      <c r="K40" s="216" t="s">
        <v>634</v>
      </c>
      <c r="L40" s="216"/>
      <c r="M40" s="216"/>
      <c r="N40" s="216" t="s">
        <v>635</v>
      </c>
      <c r="O40" s="216"/>
      <c r="P40" s="217"/>
      <c r="Q40" s="71"/>
    </row>
    <row r="41" spans="2:17" x14ac:dyDescent="0.2">
      <c r="B41" s="70"/>
      <c r="C41" s="209"/>
      <c r="D41" s="211"/>
      <c r="E41" s="47" t="s">
        <v>602</v>
      </c>
      <c r="F41" s="47" t="s">
        <v>599</v>
      </c>
      <c r="G41" s="47" t="s">
        <v>600</v>
      </c>
      <c r="H41" s="47" t="s">
        <v>602</v>
      </c>
      <c r="I41" s="47" t="s">
        <v>599</v>
      </c>
      <c r="J41" s="47" t="s">
        <v>600</v>
      </c>
      <c r="K41" s="47" t="s">
        <v>602</v>
      </c>
      <c r="L41" s="47" t="s">
        <v>599</v>
      </c>
      <c r="M41" s="47" t="s">
        <v>600</v>
      </c>
      <c r="N41" s="47" t="s">
        <v>602</v>
      </c>
      <c r="O41" s="47" t="s">
        <v>599</v>
      </c>
      <c r="P41" s="48" t="s">
        <v>600</v>
      </c>
      <c r="Q41" s="71"/>
    </row>
    <row r="42" spans="2:17" ht="17" x14ac:dyDescent="0.2">
      <c r="B42" s="70"/>
      <c r="C42" s="49" t="s">
        <v>71</v>
      </c>
      <c r="D42" s="50" t="s">
        <v>36</v>
      </c>
      <c r="E42" s="78">
        <f>IFERROR(COUNTIFS('Audit grid'!$H:$H,'Audit outcomes'!E$41,'Audit grid'!$D:$D,'Audit outcomes'!$C42,'Audit grid'!$E:$E,'Audit outcomes'!$D42),"N/A")</f>
        <v>0</v>
      </c>
      <c r="F42" s="79">
        <f>IFERROR(COUNTIFS('Audit grid'!$H:$H,'Audit outcomes'!F$41,'Audit grid'!$D:$D,'Audit outcomes'!$C42,'Audit grid'!$E:$E,'Audit outcomes'!$D42),"N/A")</f>
        <v>3</v>
      </c>
      <c r="G42" s="80">
        <f>IFERROR(COUNTIFS('Audit grid'!$H:$H,'Audit outcomes'!G$41,'Audit grid'!$D:$D,'Audit outcomes'!$C42,'Audit grid'!$E:$E,'Audit outcomes'!$D42),"N/A")</f>
        <v>1</v>
      </c>
      <c r="H42" s="56">
        <f>IFERROR(COUNTIFS('Audit grid'!$H:$H,'Audit outcomes'!H$41,'Audit grid'!$D:$D,'Audit outcomes'!$C42,'Audit grid'!$E:$E,'Audit outcomes'!$D42,'Audit grid'!$I:$I,$H$40),"N/A")</f>
        <v>0</v>
      </c>
      <c r="I42" s="56">
        <f>IFERROR(COUNTIFS('Audit grid'!$H:$H,'Audit outcomes'!I$41,'Audit grid'!$D:$D,'Audit outcomes'!$C42,'Audit grid'!$E:$E,'Audit outcomes'!$D42,'Audit grid'!$I:$I,$H$40),"N/A")</f>
        <v>0</v>
      </c>
      <c r="J42" s="56">
        <f>IFERROR(COUNTIFS('Audit grid'!$H:$H,'Audit outcomes'!J$41,'Audit grid'!$D:$D,'Audit outcomes'!$C42,'Audit grid'!$E:$E,'Audit outcomes'!$D42,'Audit grid'!$I:$I,$H$40),"N/A")</f>
        <v>0</v>
      </c>
      <c r="K42" s="78">
        <f>IFERROR(COUNTIFS('Audit grid'!$H:$H,'Audit outcomes'!K$41,'Audit grid'!$D:$D,'Audit outcomes'!$C42,'Audit grid'!$E:$E,'Audit outcomes'!$D42,'Audit grid'!$I:$I,$K$40),"N/A")</f>
        <v>0</v>
      </c>
      <c r="L42" s="79">
        <f>IFERROR(COUNTIFS('Audit grid'!$H:$H,'Audit outcomes'!L$41,'Audit grid'!$D:$D,'Audit outcomes'!$C42,'Audit grid'!$E:$E,'Audit outcomes'!$D42,'Audit grid'!$I:$I,$K$40),"N/A")</f>
        <v>0</v>
      </c>
      <c r="M42" s="80">
        <f>IFERROR(COUNTIFS('Audit grid'!$H:$H,'Audit outcomes'!M$41,'Audit grid'!$D:$D,'Audit outcomes'!$C42,'Audit grid'!$E:$E,'Audit outcomes'!$D42,'Audit grid'!$I:$I,$K$40),"N/A")</f>
        <v>0</v>
      </c>
      <c r="N42" s="56">
        <f>IFERROR(COUNTIFS('Audit grid'!$H:$H,'Audit outcomes'!N$41,'Audit grid'!$D:$D,'Audit outcomes'!$C42,'Audit grid'!$E:$E,'Audit outcomes'!$D42,'Audit grid'!$I:$I,$N$40),"N/A")</f>
        <v>0</v>
      </c>
      <c r="O42" s="56">
        <f>IFERROR(COUNTIFS('Audit grid'!$H:$H,'Audit outcomes'!O$41,'Audit grid'!$D:$D,'Audit outcomes'!$C42,'Audit grid'!$E:$E,'Audit outcomes'!$D42,'Audit grid'!$I:$I,$N$40),"N/A")</f>
        <v>3</v>
      </c>
      <c r="P42" s="57">
        <f>IFERROR(COUNTIFS('Audit grid'!$H:$H,'Audit outcomes'!P$41,'Audit grid'!$D:$D,'Audit outcomes'!$C42,'Audit grid'!$E:$E,'Audit outcomes'!$D42,'Audit grid'!$I:$I,$N$40),"N/A")</f>
        <v>1</v>
      </c>
      <c r="Q42" s="71"/>
    </row>
    <row r="43" spans="2:17" ht="17" x14ac:dyDescent="0.2">
      <c r="B43" s="70"/>
      <c r="C43" s="49" t="s">
        <v>71</v>
      </c>
      <c r="D43" s="50" t="s">
        <v>41</v>
      </c>
      <c r="E43" s="81">
        <f>IFERROR(COUNTIFS('Audit grid'!$H:$H,'Audit outcomes'!E$41,'Audit grid'!$D:$D,'Audit outcomes'!$C43,'Audit grid'!$E:$E,'Audit outcomes'!$D43),"N/A")</f>
        <v>0</v>
      </c>
      <c r="F43" s="56">
        <f>IFERROR(COUNTIFS('Audit grid'!$H:$H,'Audit outcomes'!F$41,'Audit grid'!$D:$D,'Audit outcomes'!$C43,'Audit grid'!$E:$E,'Audit outcomes'!$D43),"N/A")</f>
        <v>0</v>
      </c>
      <c r="G43" s="82">
        <f>IFERROR(COUNTIFS('Audit grid'!$H:$H,'Audit outcomes'!G$41,'Audit grid'!$D:$D,'Audit outcomes'!$C43,'Audit grid'!$E:$E,'Audit outcomes'!$D43),"N/A")</f>
        <v>1</v>
      </c>
      <c r="H43" s="56">
        <f>IFERROR(COUNTIFS('Audit grid'!$H:$H,'Audit outcomes'!H$41,'Audit grid'!$D:$D,'Audit outcomes'!$C43,'Audit grid'!$E:$E,'Audit outcomes'!$D43,'Audit grid'!$I:$I,$H$40),"N/A")</f>
        <v>0</v>
      </c>
      <c r="I43" s="56">
        <f>IFERROR(COUNTIFS('Audit grid'!$H:$H,'Audit outcomes'!I$41,'Audit grid'!$D:$D,'Audit outcomes'!$C43,'Audit grid'!$E:$E,'Audit outcomes'!$D43,'Audit grid'!$I:$I,$H$40),"N/A")</f>
        <v>0</v>
      </c>
      <c r="J43" s="56">
        <f>IFERROR(COUNTIFS('Audit grid'!$H:$H,'Audit outcomes'!J$41,'Audit grid'!$D:$D,'Audit outcomes'!$C43,'Audit grid'!$E:$E,'Audit outcomes'!$D43,'Audit grid'!$I:$I,$H$40),"N/A")</f>
        <v>0</v>
      </c>
      <c r="K43" s="81">
        <f>IFERROR(COUNTIFS('Audit grid'!$H:$H,'Audit outcomes'!K$41,'Audit grid'!$D:$D,'Audit outcomes'!$C43,'Audit grid'!$E:$E,'Audit outcomes'!$D43,'Audit grid'!$I:$I,$K$40),"N/A")</f>
        <v>0</v>
      </c>
      <c r="L43" s="56">
        <f>IFERROR(COUNTIFS('Audit grid'!$H:$H,'Audit outcomes'!L$41,'Audit grid'!$D:$D,'Audit outcomes'!$C43,'Audit grid'!$E:$E,'Audit outcomes'!$D43,'Audit grid'!$I:$I,$K$40),"N/A")</f>
        <v>0</v>
      </c>
      <c r="M43" s="82">
        <f>IFERROR(COUNTIFS('Audit grid'!$H:$H,'Audit outcomes'!M$41,'Audit grid'!$D:$D,'Audit outcomes'!$C43,'Audit grid'!$E:$E,'Audit outcomes'!$D43,'Audit grid'!$I:$I,$K$40),"N/A")</f>
        <v>0</v>
      </c>
      <c r="N43" s="56">
        <f>IFERROR(COUNTIFS('Audit grid'!$H:$H,'Audit outcomes'!N$41,'Audit grid'!$D:$D,'Audit outcomes'!$C43,'Audit grid'!$E:$E,'Audit outcomes'!$D43,'Audit grid'!$I:$I,$N$40),"N/A")</f>
        <v>0</v>
      </c>
      <c r="O43" s="56">
        <f>IFERROR(COUNTIFS('Audit grid'!$H:$H,'Audit outcomes'!O$41,'Audit grid'!$D:$D,'Audit outcomes'!$C43,'Audit grid'!$E:$E,'Audit outcomes'!$D43,'Audit grid'!$I:$I,$N$40),"N/A")</f>
        <v>0</v>
      </c>
      <c r="P43" s="57">
        <f>IFERROR(COUNTIFS('Audit grid'!$H:$H,'Audit outcomes'!P$41,'Audit grid'!$D:$D,'Audit outcomes'!$C43,'Audit grid'!$E:$E,'Audit outcomes'!$D43,'Audit grid'!$I:$I,$N$40),"N/A")</f>
        <v>1</v>
      </c>
      <c r="Q43" s="71"/>
    </row>
    <row r="44" spans="2:17" ht="34" x14ac:dyDescent="0.2">
      <c r="B44" s="70"/>
      <c r="C44" s="49" t="s">
        <v>71</v>
      </c>
      <c r="D44" s="50" t="s">
        <v>75</v>
      </c>
      <c r="E44" s="81">
        <f>IFERROR(COUNTIFS('Audit grid'!$H:$H,'Audit outcomes'!E$41,'Audit grid'!$D:$D,'Audit outcomes'!$C44,'Audit grid'!$E:$E,'Audit outcomes'!$D44),"N/A")</f>
        <v>0</v>
      </c>
      <c r="F44" s="56">
        <f>IFERROR(COUNTIFS('Audit grid'!$H:$H,'Audit outcomes'!F$41,'Audit grid'!$D:$D,'Audit outcomes'!$C44,'Audit grid'!$E:$E,'Audit outcomes'!$D44),"N/A")</f>
        <v>0</v>
      </c>
      <c r="G44" s="82">
        <f>IFERROR(COUNTIFS('Audit grid'!$H:$H,'Audit outcomes'!G$41,'Audit grid'!$D:$D,'Audit outcomes'!$C44,'Audit grid'!$E:$E,'Audit outcomes'!$D44),"N/A")</f>
        <v>1</v>
      </c>
      <c r="H44" s="56">
        <f>IFERROR(COUNTIFS('Audit grid'!$H:$H,'Audit outcomes'!H$41,'Audit grid'!$D:$D,'Audit outcomes'!$C44,'Audit grid'!$E:$E,'Audit outcomes'!$D44,'Audit grid'!$I:$I,$H$40),"N/A")</f>
        <v>0</v>
      </c>
      <c r="I44" s="56">
        <f>IFERROR(COUNTIFS('Audit grid'!$H:$H,'Audit outcomes'!I$41,'Audit grid'!$D:$D,'Audit outcomes'!$C44,'Audit grid'!$E:$E,'Audit outcomes'!$D44,'Audit grid'!$I:$I,$H$40),"N/A")</f>
        <v>0</v>
      </c>
      <c r="J44" s="56">
        <f>IFERROR(COUNTIFS('Audit grid'!$H:$H,'Audit outcomes'!J$41,'Audit grid'!$D:$D,'Audit outcomes'!$C44,'Audit grid'!$E:$E,'Audit outcomes'!$D44,'Audit grid'!$I:$I,$H$40),"N/A")</f>
        <v>0</v>
      </c>
      <c r="K44" s="81">
        <f>IFERROR(COUNTIFS('Audit grid'!$H:$H,'Audit outcomes'!K$41,'Audit grid'!$D:$D,'Audit outcomes'!$C44,'Audit grid'!$E:$E,'Audit outcomes'!$D44,'Audit grid'!$I:$I,$K$40),"N/A")</f>
        <v>0</v>
      </c>
      <c r="L44" s="56">
        <f>IFERROR(COUNTIFS('Audit grid'!$H:$H,'Audit outcomes'!L$41,'Audit grid'!$D:$D,'Audit outcomes'!$C44,'Audit grid'!$E:$E,'Audit outcomes'!$D44,'Audit grid'!$I:$I,$K$40),"N/A")</f>
        <v>0</v>
      </c>
      <c r="M44" s="82">
        <f>IFERROR(COUNTIFS('Audit grid'!$H:$H,'Audit outcomes'!M$41,'Audit grid'!$D:$D,'Audit outcomes'!$C44,'Audit grid'!$E:$E,'Audit outcomes'!$D44,'Audit grid'!$I:$I,$K$40),"N/A")</f>
        <v>0</v>
      </c>
      <c r="N44" s="56">
        <f>IFERROR(COUNTIFS('Audit grid'!$H:$H,'Audit outcomes'!N$41,'Audit grid'!$D:$D,'Audit outcomes'!$C44,'Audit grid'!$E:$E,'Audit outcomes'!$D44,'Audit grid'!$I:$I,$N$40),"N/A")</f>
        <v>0</v>
      </c>
      <c r="O44" s="56">
        <f>IFERROR(COUNTIFS('Audit grid'!$H:$H,'Audit outcomes'!O$41,'Audit grid'!$D:$D,'Audit outcomes'!$C44,'Audit grid'!$E:$E,'Audit outcomes'!$D44,'Audit grid'!$I:$I,$N$40),"N/A")</f>
        <v>0</v>
      </c>
      <c r="P44" s="57">
        <f>IFERROR(COUNTIFS('Audit grid'!$H:$H,'Audit outcomes'!P$41,'Audit grid'!$D:$D,'Audit outcomes'!$C44,'Audit grid'!$E:$E,'Audit outcomes'!$D44,'Audit grid'!$I:$I,$N$40),"N/A")</f>
        <v>1</v>
      </c>
      <c r="Q44" s="71"/>
    </row>
    <row r="45" spans="2:17" ht="17" x14ac:dyDescent="0.2">
      <c r="B45" s="70"/>
      <c r="C45" s="49" t="s">
        <v>71</v>
      </c>
      <c r="D45" s="50" t="s">
        <v>76</v>
      </c>
      <c r="E45" s="81">
        <f>IFERROR(COUNTIFS('Audit grid'!$H:$H,'Audit outcomes'!E$41,'Audit grid'!$D:$D,'Audit outcomes'!$C45,'Audit grid'!$E:$E,'Audit outcomes'!$D45),"N/A")</f>
        <v>0</v>
      </c>
      <c r="F45" s="56">
        <f>IFERROR(COUNTIFS('Audit grid'!$H:$H,'Audit outcomes'!F$41,'Audit grid'!$D:$D,'Audit outcomes'!$C45,'Audit grid'!$E:$E,'Audit outcomes'!$D45),"N/A")</f>
        <v>1</v>
      </c>
      <c r="G45" s="82">
        <f>IFERROR(COUNTIFS('Audit grid'!$H:$H,'Audit outcomes'!G$41,'Audit grid'!$D:$D,'Audit outcomes'!$C45,'Audit grid'!$E:$E,'Audit outcomes'!$D45),"N/A")</f>
        <v>7</v>
      </c>
      <c r="H45" s="56">
        <f>IFERROR(COUNTIFS('Audit grid'!$H:$H,'Audit outcomes'!H$41,'Audit grid'!$D:$D,'Audit outcomes'!$C45,'Audit grid'!$E:$E,'Audit outcomes'!$D45,'Audit grid'!$I:$I,$H$40),"N/A")</f>
        <v>0</v>
      </c>
      <c r="I45" s="56">
        <f>IFERROR(COUNTIFS('Audit grid'!$H:$H,'Audit outcomes'!I$41,'Audit grid'!$D:$D,'Audit outcomes'!$C45,'Audit grid'!$E:$E,'Audit outcomes'!$D45,'Audit grid'!$I:$I,$H$40),"N/A")</f>
        <v>0</v>
      </c>
      <c r="J45" s="56">
        <f>IFERROR(COUNTIFS('Audit grid'!$H:$H,'Audit outcomes'!J$41,'Audit grid'!$D:$D,'Audit outcomes'!$C45,'Audit grid'!$E:$E,'Audit outcomes'!$D45,'Audit grid'!$I:$I,$H$40),"N/A")</f>
        <v>0</v>
      </c>
      <c r="K45" s="81">
        <f>IFERROR(COUNTIFS('Audit grid'!$H:$H,'Audit outcomes'!K$41,'Audit grid'!$D:$D,'Audit outcomes'!$C45,'Audit grid'!$E:$E,'Audit outcomes'!$D45,'Audit grid'!$I:$I,$K$40),"N/A")</f>
        <v>0</v>
      </c>
      <c r="L45" s="56">
        <f>IFERROR(COUNTIFS('Audit grid'!$H:$H,'Audit outcomes'!L$41,'Audit grid'!$D:$D,'Audit outcomes'!$C45,'Audit grid'!$E:$E,'Audit outcomes'!$D45,'Audit grid'!$I:$I,$K$40),"N/A")</f>
        <v>0</v>
      </c>
      <c r="M45" s="82">
        <f>IFERROR(COUNTIFS('Audit grid'!$H:$H,'Audit outcomes'!M$41,'Audit grid'!$D:$D,'Audit outcomes'!$C45,'Audit grid'!$E:$E,'Audit outcomes'!$D45,'Audit grid'!$I:$I,$K$40),"N/A")</f>
        <v>0</v>
      </c>
      <c r="N45" s="56">
        <f>IFERROR(COUNTIFS('Audit grid'!$H:$H,'Audit outcomes'!N$41,'Audit grid'!$D:$D,'Audit outcomes'!$C45,'Audit grid'!$E:$E,'Audit outcomes'!$D45,'Audit grid'!$I:$I,$N$40),"N/A")</f>
        <v>0</v>
      </c>
      <c r="O45" s="56">
        <f>IFERROR(COUNTIFS('Audit grid'!$H:$H,'Audit outcomes'!O$41,'Audit grid'!$D:$D,'Audit outcomes'!$C45,'Audit grid'!$E:$E,'Audit outcomes'!$D45,'Audit grid'!$I:$I,$N$40),"N/A")</f>
        <v>1</v>
      </c>
      <c r="P45" s="57">
        <f>IFERROR(COUNTIFS('Audit grid'!$H:$H,'Audit outcomes'!P$41,'Audit grid'!$D:$D,'Audit outcomes'!$C45,'Audit grid'!$E:$E,'Audit outcomes'!$D45,'Audit grid'!$I:$I,$N$40),"N/A")</f>
        <v>7</v>
      </c>
      <c r="Q45" s="71"/>
    </row>
    <row r="46" spans="2:17" ht="17" x14ac:dyDescent="0.2">
      <c r="B46" s="70"/>
      <c r="C46" s="49" t="s">
        <v>71</v>
      </c>
      <c r="D46" s="50" t="s">
        <v>77</v>
      </c>
      <c r="E46" s="81">
        <f>IFERROR(COUNTIFS('Audit grid'!$H:$H,'Audit outcomes'!E$41,'Audit grid'!$D:$D,'Audit outcomes'!$C46,'Audit grid'!$E:$E,'Audit outcomes'!$D46),"N/A")</f>
        <v>0</v>
      </c>
      <c r="F46" s="56">
        <f>IFERROR(COUNTIFS('Audit grid'!$H:$H,'Audit outcomes'!F$41,'Audit grid'!$D:$D,'Audit outcomes'!$C46,'Audit grid'!$E:$E,'Audit outcomes'!$D46),"N/A")</f>
        <v>0</v>
      </c>
      <c r="G46" s="82">
        <f>IFERROR(COUNTIFS('Audit grid'!$H:$H,'Audit outcomes'!G$41,'Audit grid'!$D:$D,'Audit outcomes'!$C46,'Audit grid'!$E:$E,'Audit outcomes'!$D46),"N/A")</f>
        <v>4</v>
      </c>
      <c r="H46" s="56">
        <f>IFERROR(COUNTIFS('Audit grid'!$H:$H,'Audit outcomes'!H$41,'Audit grid'!$D:$D,'Audit outcomes'!$C46,'Audit grid'!$E:$E,'Audit outcomes'!$D46,'Audit grid'!$I:$I,$H$40),"N/A")</f>
        <v>0</v>
      </c>
      <c r="I46" s="56">
        <f>IFERROR(COUNTIFS('Audit grid'!$H:$H,'Audit outcomes'!I$41,'Audit grid'!$D:$D,'Audit outcomes'!$C46,'Audit grid'!$E:$E,'Audit outcomes'!$D46,'Audit grid'!$I:$I,$H$40),"N/A")</f>
        <v>0</v>
      </c>
      <c r="J46" s="56">
        <f>IFERROR(COUNTIFS('Audit grid'!$H:$H,'Audit outcomes'!J$41,'Audit grid'!$D:$D,'Audit outcomes'!$C46,'Audit grid'!$E:$E,'Audit outcomes'!$D46,'Audit grid'!$I:$I,$H$40),"N/A")</f>
        <v>0</v>
      </c>
      <c r="K46" s="81">
        <f>IFERROR(COUNTIFS('Audit grid'!$H:$H,'Audit outcomes'!K$41,'Audit grid'!$D:$D,'Audit outcomes'!$C46,'Audit grid'!$E:$E,'Audit outcomes'!$D46,'Audit grid'!$I:$I,$K$40),"N/A")</f>
        <v>0</v>
      </c>
      <c r="L46" s="56">
        <f>IFERROR(COUNTIFS('Audit grid'!$H:$H,'Audit outcomes'!L$41,'Audit grid'!$D:$D,'Audit outcomes'!$C46,'Audit grid'!$E:$E,'Audit outcomes'!$D46,'Audit grid'!$I:$I,$K$40),"N/A")</f>
        <v>0</v>
      </c>
      <c r="M46" s="82">
        <f>IFERROR(COUNTIFS('Audit grid'!$H:$H,'Audit outcomes'!M$41,'Audit grid'!$D:$D,'Audit outcomes'!$C46,'Audit grid'!$E:$E,'Audit outcomes'!$D46,'Audit grid'!$I:$I,$K$40),"N/A")</f>
        <v>0</v>
      </c>
      <c r="N46" s="56">
        <f>IFERROR(COUNTIFS('Audit grid'!$H:$H,'Audit outcomes'!N$41,'Audit grid'!$D:$D,'Audit outcomes'!$C46,'Audit grid'!$E:$E,'Audit outcomes'!$D46,'Audit grid'!$I:$I,$N$40),"N/A")</f>
        <v>0</v>
      </c>
      <c r="O46" s="56">
        <f>IFERROR(COUNTIFS('Audit grid'!$H:$H,'Audit outcomes'!O$41,'Audit grid'!$D:$D,'Audit outcomes'!$C46,'Audit grid'!$E:$E,'Audit outcomes'!$D46,'Audit grid'!$I:$I,$N$40),"N/A")</f>
        <v>0</v>
      </c>
      <c r="P46" s="57">
        <f>IFERROR(COUNTIFS('Audit grid'!$H:$H,'Audit outcomes'!P$41,'Audit grid'!$D:$D,'Audit outcomes'!$C46,'Audit grid'!$E:$E,'Audit outcomes'!$D46,'Audit grid'!$I:$I,$N$40),"N/A")</f>
        <v>4</v>
      </c>
      <c r="Q46" s="71"/>
    </row>
    <row r="47" spans="2:17" ht="17" x14ac:dyDescent="0.2">
      <c r="B47" s="70"/>
      <c r="C47" s="49" t="s">
        <v>71</v>
      </c>
      <c r="D47" s="50" t="s">
        <v>59</v>
      </c>
      <c r="E47" s="81">
        <f>IFERROR(COUNTIFS('Audit grid'!$H:$H,'Audit outcomes'!E$41,'Audit grid'!$D:$D,'Audit outcomes'!$C47,'Audit grid'!$E:$E,'Audit outcomes'!$D47),"N/A")</f>
        <v>0</v>
      </c>
      <c r="F47" s="56">
        <f>IFERROR(COUNTIFS('Audit grid'!$H:$H,'Audit outcomes'!F$41,'Audit grid'!$D:$D,'Audit outcomes'!$C47,'Audit grid'!$E:$E,'Audit outcomes'!$D47),"N/A")</f>
        <v>0</v>
      </c>
      <c r="G47" s="82">
        <f>IFERROR(COUNTIFS('Audit grid'!$H:$H,'Audit outcomes'!G$41,'Audit grid'!$D:$D,'Audit outcomes'!$C47,'Audit grid'!$E:$E,'Audit outcomes'!$D47),"N/A")</f>
        <v>4</v>
      </c>
      <c r="H47" s="56">
        <f>IFERROR(COUNTIFS('Audit grid'!$H:$H,'Audit outcomes'!H$41,'Audit grid'!$D:$D,'Audit outcomes'!$C47,'Audit grid'!$E:$E,'Audit outcomes'!$D47,'Audit grid'!$I:$I,$H$40),"N/A")</f>
        <v>0</v>
      </c>
      <c r="I47" s="56">
        <f>IFERROR(COUNTIFS('Audit grid'!$H:$H,'Audit outcomes'!I$41,'Audit grid'!$D:$D,'Audit outcomes'!$C47,'Audit grid'!$E:$E,'Audit outcomes'!$D47,'Audit grid'!$I:$I,$H$40),"N/A")</f>
        <v>0</v>
      </c>
      <c r="J47" s="56">
        <f>IFERROR(COUNTIFS('Audit grid'!$H:$H,'Audit outcomes'!J$41,'Audit grid'!$D:$D,'Audit outcomes'!$C47,'Audit grid'!$E:$E,'Audit outcomes'!$D47,'Audit grid'!$I:$I,$H$40),"N/A")</f>
        <v>0</v>
      </c>
      <c r="K47" s="81">
        <f>IFERROR(COUNTIFS('Audit grid'!$H:$H,'Audit outcomes'!K$41,'Audit grid'!$D:$D,'Audit outcomes'!$C47,'Audit grid'!$E:$E,'Audit outcomes'!$D47,'Audit grid'!$I:$I,$K$40),"N/A")</f>
        <v>0</v>
      </c>
      <c r="L47" s="56">
        <f>IFERROR(COUNTIFS('Audit grid'!$H:$H,'Audit outcomes'!L$41,'Audit grid'!$D:$D,'Audit outcomes'!$C47,'Audit grid'!$E:$E,'Audit outcomes'!$D47,'Audit grid'!$I:$I,$K$40),"N/A")</f>
        <v>0</v>
      </c>
      <c r="M47" s="82">
        <f>IFERROR(COUNTIFS('Audit grid'!$H:$H,'Audit outcomes'!M$41,'Audit grid'!$D:$D,'Audit outcomes'!$C47,'Audit grid'!$E:$E,'Audit outcomes'!$D47,'Audit grid'!$I:$I,$K$40),"N/A")</f>
        <v>0</v>
      </c>
      <c r="N47" s="56">
        <f>IFERROR(COUNTIFS('Audit grid'!$H:$H,'Audit outcomes'!N$41,'Audit grid'!$D:$D,'Audit outcomes'!$C47,'Audit grid'!$E:$E,'Audit outcomes'!$D47,'Audit grid'!$I:$I,$N$40),"N/A")</f>
        <v>0</v>
      </c>
      <c r="O47" s="56">
        <f>IFERROR(COUNTIFS('Audit grid'!$H:$H,'Audit outcomes'!O$41,'Audit grid'!$D:$D,'Audit outcomes'!$C47,'Audit grid'!$E:$E,'Audit outcomes'!$D47,'Audit grid'!$I:$I,$N$40),"N/A")</f>
        <v>0</v>
      </c>
      <c r="P47" s="57">
        <f>IFERROR(COUNTIFS('Audit grid'!$H:$H,'Audit outcomes'!P$41,'Audit grid'!$D:$D,'Audit outcomes'!$C47,'Audit grid'!$E:$E,'Audit outcomes'!$D47,'Audit grid'!$I:$I,$N$40),"N/A")</f>
        <v>4</v>
      </c>
      <c r="Q47" s="71"/>
    </row>
    <row r="48" spans="2:17" ht="17" x14ac:dyDescent="0.2">
      <c r="B48" s="70"/>
      <c r="C48" s="49" t="s">
        <v>71</v>
      </c>
      <c r="D48" s="50" t="s">
        <v>78</v>
      </c>
      <c r="E48" s="81">
        <f>IFERROR(COUNTIFS('Audit grid'!$H:$H,'Audit outcomes'!E$41,'Audit grid'!$D:$D,'Audit outcomes'!$C48,'Audit grid'!$E:$E,'Audit outcomes'!$D48),"N/A")</f>
        <v>0</v>
      </c>
      <c r="F48" s="56">
        <f>IFERROR(COUNTIFS('Audit grid'!$H:$H,'Audit outcomes'!F$41,'Audit grid'!$D:$D,'Audit outcomes'!$C48,'Audit grid'!$E:$E,'Audit outcomes'!$D48),"N/A")</f>
        <v>0</v>
      </c>
      <c r="G48" s="82">
        <f>IFERROR(COUNTIFS('Audit grid'!$H:$H,'Audit outcomes'!G$41,'Audit grid'!$D:$D,'Audit outcomes'!$C48,'Audit grid'!$E:$E,'Audit outcomes'!$D48),"N/A")</f>
        <v>4</v>
      </c>
      <c r="H48" s="56">
        <f>IFERROR(COUNTIFS('Audit grid'!$H:$H,'Audit outcomes'!H$41,'Audit grid'!$D:$D,'Audit outcomes'!$C48,'Audit grid'!$E:$E,'Audit outcomes'!$D48,'Audit grid'!$I:$I,$H$40),"N/A")</f>
        <v>0</v>
      </c>
      <c r="I48" s="56">
        <f>IFERROR(COUNTIFS('Audit grid'!$H:$H,'Audit outcomes'!I$41,'Audit grid'!$D:$D,'Audit outcomes'!$C48,'Audit grid'!$E:$E,'Audit outcomes'!$D48,'Audit grid'!$I:$I,$H$40),"N/A")</f>
        <v>0</v>
      </c>
      <c r="J48" s="56">
        <f>IFERROR(COUNTIFS('Audit grid'!$H:$H,'Audit outcomes'!J$41,'Audit grid'!$D:$D,'Audit outcomes'!$C48,'Audit grid'!$E:$E,'Audit outcomes'!$D48,'Audit grid'!$I:$I,$H$40),"N/A")</f>
        <v>0</v>
      </c>
      <c r="K48" s="81">
        <f>IFERROR(COUNTIFS('Audit grid'!$H:$H,'Audit outcomes'!K$41,'Audit grid'!$D:$D,'Audit outcomes'!$C48,'Audit grid'!$E:$E,'Audit outcomes'!$D48,'Audit grid'!$I:$I,$K$40),"N/A")</f>
        <v>0</v>
      </c>
      <c r="L48" s="56">
        <f>IFERROR(COUNTIFS('Audit grid'!$H:$H,'Audit outcomes'!L$41,'Audit grid'!$D:$D,'Audit outcomes'!$C48,'Audit grid'!$E:$E,'Audit outcomes'!$D48,'Audit grid'!$I:$I,$K$40),"N/A")</f>
        <v>0</v>
      </c>
      <c r="M48" s="82">
        <f>IFERROR(COUNTIFS('Audit grid'!$H:$H,'Audit outcomes'!M$41,'Audit grid'!$D:$D,'Audit outcomes'!$C48,'Audit grid'!$E:$E,'Audit outcomes'!$D48,'Audit grid'!$I:$I,$K$40),"N/A")</f>
        <v>0</v>
      </c>
      <c r="N48" s="56">
        <f>IFERROR(COUNTIFS('Audit grid'!$H:$H,'Audit outcomes'!N$41,'Audit grid'!$D:$D,'Audit outcomes'!$C48,'Audit grid'!$E:$E,'Audit outcomes'!$D48,'Audit grid'!$I:$I,$N$40),"N/A")</f>
        <v>0</v>
      </c>
      <c r="O48" s="56">
        <f>IFERROR(COUNTIFS('Audit grid'!$H:$H,'Audit outcomes'!O$41,'Audit grid'!$D:$D,'Audit outcomes'!$C48,'Audit grid'!$E:$E,'Audit outcomes'!$D48,'Audit grid'!$I:$I,$N$40),"N/A")</f>
        <v>0</v>
      </c>
      <c r="P48" s="57">
        <f>IFERROR(COUNTIFS('Audit grid'!$H:$H,'Audit outcomes'!P$41,'Audit grid'!$D:$D,'Audit outcomes'!$C48,'Audit grid'!$E:$E,'Audit outcomes'!$D48,'Audit grid'!$I:$I,$N$40),"N/A")</f>
        <v>4</v>
      </c>
      <c r="Q48" s="71"/>
    </row>
    <row r="49" spans="2:17" ht="34" x14ac:dyDescent="0.2">
      <c r="B49" s="70"/>
      <c r="C49" s="49" t="s">
        <v>71</v>
      </c>
      <c r="D49" s="50" t="s">
        <v>79</v>
      </c>
      <c r="E49" s="81">
        <f>IFERROR(COUNTIFS('Audit grid'!$H:$H,'Audit outcomes'!E$41,'Audit grid'!$D:$D,'Audit outcomes'!$C49,'Audit grid'!$E:$E,'Audit outcomes'!$D49),"N/A")</f>
        <v>0</v>
      </c>
      <c r="F49" s="56">
        <f>IFERROR(COUNTIFS('Audit grid'!$H:$H,'Audit outcomes'!F$41,'Audit grid'!$D:$D,'Audit outcomes'!$C49,'Audit grid'!$E:$E,'Audit outcomes'!$D49),"N/A")</f>
        <v>2</v>
      </c>
      <c r="G49" s="82">
        <f>IFERROR(COUNTIFS('Audit grid'!$H:$H,'Audit outcomes'!G$41,'Audit grid'!$D:$D,'Audit outcomes'!$C49,'Audit grid'!$E:$E,'Audit outcomes'!$D49),"N/A")</f>
        <v>3</v>
      </c>
      <c r="H49" s="56">
        <f>IFERROR(COUNTIFS('Audit grid'!$H:$H,'Audit outcomes'!H$41,'Audit grid'!$D:$D,'Audit outcomes'!$C49,'Audit grid'!$E:$E,'Audit outcomes'!$D49,'Audit grid'!$I:$I,$H$40),"N/A")</f>
        <v>0</v>
      </c>
      <c r="I49" s="56">
        <f>IFERROR(COUNTIFS('Audit grid'!$H:$H,'Audit outcomes'!I$41,'Audit grid'!$D:$D,'Audit outcomes'!$C49,'Audit grid'!$E:$E,'Audit outcomes'!$D49,'Audit grid'!$I:$I,$H$40),"N/A")</f>
        <v>0</v>
      </c>
      <c r="J49" s="56">
        <f>IFERROR(COUNTIFS('Audit grid'!$H:$H,'Audit outcomes'!J$41,'Audit grid'!$D:$D,'Audit outcomes'!$C49,'Audit grid'!$E:$E,'Audit outcomes'!$D49,'Audit grid'!$I:$I,$H$40),"N/A")</f>
        <v>0</v>
      </c>
      <c r="K49" s="81">
        <f>IFERROR(COUNTIFS('Audit grid'!$H:$H,'Audit outcomes'!K$41,'Audit grid'!$D:$D,'Audit outcomes'!$C49,'Audit grid'!$E:$E,'Audit outcomes'!$D49,'Audit grid'!$I:$I,$K$40),"N/A")</f>
        <v>0</v>
      </c>
      <c r="L49" s="56">
        <f>IFERROR(COUNTIFS('Audit grid'!$H:$H,'Audit outcomes'!L$41,'Audit grid'!$D:$D,'Audit outcomes'!$C49,'Audit grid'!$E:$E,'Audit outcomes'!$D49,'Audit grid'!$I:$I,$K$40),"N/A")</f>
        <v>0</v>
      </c>
      <c r="M49" s="82">
        <f>IFERROR(COUNTIFS('Audit grid'!$H:$H,'Audit outcomes'!M$41,'Audit grid'!$D:$D,'Audit outcomes'!$C49,'Audit grid'!$E:$E,'Audit outcomes'!$D49,'Audit grid'!$I:$I,$K$40),"N/A")</f>
        <v>0</v>
      </c>
      <c r="N49" s="56">
        <f>IFERROR(COUNTIFS('Audit grid'!$H:$H,'Audit outcomes'!N$41,'Audit grid'!$D:$D,'Audit outcomes'!$C49,'Audit grid'!$E:$E,'Audit outcomes'!$D49,'Audit grid'!$I:$I,$N$40),"N/A")</f>
        <v>0</v>
      </c>
      <c r="O49" s="56">
        <f>IFERROR(COUNTIFS('Audit grid'!$H:$H,'Audit outcomes'!O$41,'Audit grid'!$D:$D,'Audit outcomes'!$C49,'Audit grid'!$E:$E,'Audit outcomes'!$D49,'Audit grid'!$I:$I,$N$40),"N/A")</f>
        <v>2</v>
      </c>
      <c r="P49" s="57">
        <f>IFERROR(COUNTIFS('Audit grid'!$H:$H,'Audit outcomes'!P$41,'Audit grid'!$D:$D,'Audit outcomes'!$C49,'Audit grid'!$E:$E,'Audit outcomes'!$D49,'Audit grid'!$I:$I,$N$40),"N/A")</f>
        <v>3</v>
      </c>
      <c r="Q49" s="71"/>
    </row>
    <row r="50" spans="2:17" ht="17" x14ac:dyDescent="0.2">
      <c r="B50" s="70"/>
      <c r="C50" s="49" t="s">
        <v>71</v>
      </c>
      <c r="D50" s="50" t="s">
        <v>80</v>
      </c>
      <c r="E50" s="81">
        <f>IFERROR(COUNTIFS('Audit grid'!$H:$H,'Audit outcomes'!E$41,'Audit grid'!$D:$D,'Audit outcomes'!$C50,'Audit grid'!$E:$E,'Audit outcomes'!$D50),"N/A")</f>
        <v>0</v>
      </c>
      <c r="F50" s="56">
        <f>IFERROR(COUNTIFS('Audit grid'!$H:$H,'Audit outcomes'!F$41,'Audit grid'!$D:$D,'Audit outcomes'!$C50,'Audit grid'!$E:$E,'Audit outcomes'!$D50),"N/A")</f>
        <v>5</v>
      </c>
      <c r="G50" s="82">
        <f>IFERROR(COUNTIFS('Audit grid'!$H:$H,'Audit outcomes'!G$41,'Audit grid'!$D:$D,'Audit outcomes'!$C50,'Audit grid'!$E:$E,'Audit outcomes'!$D50),"N/A")</f>
        <v>1</v>
      </c>
      <c r="H50" s="56">
        <f>IFERROR(COUNTIFS('Audit grid'!$H:$H,'Audit outcomes'!H$41,'Audit grid'!$D:$D,'Audit outcomes'!$C50,'Audit grid'!$E:$E,'Audit outcomes'!$D50,'Audit grid'!$I:$I,$H$40),"N/A")</f>
        <v>0</v>
      </c>
      <c r="I50" s="56">
        <f>IFERROR(COUNTIFS('Audit grid'!$H:$H,'Audit outcomes'!I$41,'Audit grid'!$D:$D,'Audit outcomes'!$C50,'Audit grid'!$E:$E,'Audit outcomes'!$D50,'Audit grid'!$I:$I,$H$40),"N/A")</f>
        <v>0</v>
      </c>
      <c r="J50" s="56">
        <f>IFERROR(COUNTIFS('Audit grid'!$H:$H,'Audit outcomes'!J$41,'Audit grid'!$D:$D,'Audit outcomes'!$C50,'Audit grid'!$E:$E,'Audit outcomes'!$D50,'Audit grid'!$I:$I,$H$40),"N/A")</f>
        <v>0</v>
      </c>
      <c r="K50" s="81">
        <f>IFERROR(COUNTIFS('Audit grid'!$H:$H,'Audit outcomes'!K$41,'Audit grid'!$D:$D,'Audit outcomes'!$C50,'Audit grid'!$E:$E,'Audit outcomes'!$D50,'Audit grid'!$I:$I,$K$40),"N/A")</f>
        <v>0</v>
      </c>
      <c r="L50" s="56">
        <f>IFERROR(COUNTIFS('Audit grid'!$H:$H,'Audit outcomes'!L$41,'Audit grid'!$D:$D,'Audit outcomes'!$C50,'Audit grid'!$E:$E,'Audit outcomes'!$D50,'Audit grid'!$I:$I,$K$40),"N/A")</f>
        <v>0</v>
      </c>
      <c r="M50" s="82">
        <f>IFERROR(COUNTIFS('Audit grid'!$H:$H,'Audit outcomes'!M$41,'Audit grid'!$D:$D,'Audit outcomes'!$C50,'Audit grid'!$E:$E,'Audit outcomes'!$D50,'Audit grid'!$I:$I,$K$40),"N/A")</f>
        <v>0</v>
      </c>
      <c r="N50" s="56">
        <f>IFERROR(COUNTIFS('Audit grid'!$H:$H,'Audit outcomes'!N$41,'Audit grid'!$D:$D,'Audit outcomes'!$C50,'Audit grid'!$E:$E,'Audit outcomes'!$D50,'Audit grid'!$I:$I,$N$40),"N/A")</f>
        <v>0</v>
      </c>
      <c r="O50" s="56">
        <f>IFERROR(COUNTIFS('Audit grid'!$H:$H,'Audit outcomes'!O$41,'Audit grid'!$D:$D,'Audit outcomes'!$C50,'Audit grid'!$E:$E,'Audit outcomes'!$D50,'Audit grid'!$I:$I,$N$40),"N/A")</f>
        <v>5</v>
      </c>
      <c r="P50" s="57">
        <f>IFERROR(COUNTIFS('Audit grid'!$H:$H,'Audit outcomes'!P$41,'Audit grid'!$D:$D,'Audit outcomes'!$C50,'Audit grid'!$E:$E,'Audit outcomes'!$D50,'Audit grid'!$I:$I,$N$40),"N/A")</f>
        <v>1</v>
      </c>
      <c r="Q50" s="71"/>
    </row>
    <row r="51" spans="2:17" ht="17" x14ac:dyDescent="0.2">
      <c r="B51" s="70"/>
      <c r="C51" s="49" t="s">
        <v>71</v>
      </c>
      <c r="D51" s="50" t="s">
        <v>81</v>
      </c>
      <c r="E51" s="81">
        <f>IFERROR(COUNTIFS('Audit grid'!$H:$H,'Audit outcomes'!E$41,'Audit grid'!$D:$D,'Audit outcomes'!$C51,'Audit grid'!$E:$E,'Audit outcomes'!$D51),"N/A")</f>
        <v>0</v>
      </c>
      <c r="F51" s="56">
        <f>IFERROR(COUNTIFS('Audit grid'!$H:$H,'Audit outcomes'!F$41,'Audit grid'!$D:$D,'Audit outcomes'!$C51,'Audit grid'!$E:$E,'Audit outcomes'!$D51),"N/A")</f>
        <v>0</v>
      </c>
      <c r="G51" s="82">
        <f>IFERROR(COUNTIFS('Audit grid'!$H:$H,'Audit outcomes'!G$41,'Audit grid'!$D:$D,'Audit outcomes'!$C51,'Audit grid'!$E:$E,'Audit outcomes'!$D51),"N/A")</f>
        <v>2</v>
      </c>
      <c r="H51" s="56">
        <f>IFERROR(COUNTIFS('Audit grid'!$H:$H,'Audit outcomes'!H$41,'Audit grid'!$D:$D,'Audit outcomes'!$C51,'Audit grid'!$E:$E,'Audit outcomes'!$D51,'Audit grid'!$I:$I,$H$40),"N/A")</f>
        <v>0</v>
      </c>
      <c r="I51" s="56">
        <f>IFERROR(COUNTIFS('Audit grid'!$H:$H,'Audit outcomes'!I$41,'Audit grid'!$D:$D,'Audit outcomes'!$C51,'Audit grid'!$E:$E,'Audit outcomes'!$D51,'Audit grid'!$I:$I,$H$40),"N/A")</f>
        <v>0</v>
      </c>
      <c r="J51" s="56">
        <f>IFERROR(COUNTIFS('Audit grid'!$H:$H,'Audit outcomes'!J$41,'Audit grid'!$D:$D,'Audit outcomes'!$C51,'Audit grid'!$E:$E,'Audit outcomes'!$D51,'Audit grid'!$I:$I,$H$40),"N/A")</f>
        <v>0</v>
      </c>
      <c r="K51" s="81">
        <f>IFERROR(COUNTIFS('Audit grid'!$H:$H,'Audit outcomes'!K$41,'Audit grid'!$D:$D,'Audit outcomes'!$C51,'Audit grid'!$E:$E,'Audit outcomes'!$D51,'Audit grid'!$I:$I,$K$40),"N/A")</f>
        <v>0</v>
      </c>
      <c r="L51" s="56">
        <f>IFERROR(COUNTIFS('Audit grid'!$H:$H,'Audit outcomes'!L$41,'Audit grid'!$D:$D,'Audit outcomes'!$C51,'Audit grid'!$E:$E,'Audit outcomes'!$D51,'Audit grid'!$I:$I,$K$40),"N/A")</f>
        <v>0</v>
      </c>
      <c r="M51" s="82">
        <f>IFERROR(COUNTIFS('Audit grid'!$H:$H,'Audit outcomes'!M$41,'Audit grid'!$D:$D,'Audit outcomes'!$C51,'Audit grid'!$E:$E,'Audit outcomes'!$D51,'Audit grid'!$I:$I,$K$40),"N/A")</f>
        <v>0</v>
      </c>
      <c r="N51" s="56">
        <f>IFERROR(COUNTIFS('Audit grid'!$H:$H,'Audit outcomes'!N$41,'Audit grid'!$D:$D,'Audit outcomes'!$C51,'Audit grid'!$E:$E,'Audit outcomes'!$D51,'Audit grid'!$I:$I,$N$40),"N/A")</f>
        <v>0</v>
      </c>
      <c r="O51" s="56">
        <f>IFERROR(COUNTIFS('Audit grid'!$H:$H,'Audit outcomes'!O$41,'Audit grid'!$D:$D,'Audit outcomes'!$C51,'Audit grid'!$E:$E,'Audit outcomes'!$D51,'Audit grid'!$I:$I,$N$40),"N/A")</f>
        <v>0</v>
      </c>
      <c r="P51" s="57">
        <f>IFERROR(COUNTIFS('Audit grid'!$H:$H,'Audit outcomes'!P$41,'Audit grid'!$D:$D,'Audit outcomes'!$C51,'Audit grid'!$E:$E,'Audit outcomes'!$D51,'Audit grid'!$I:$I,$N$40),"N/A")</f>
        <v>2</v>
      </c>
      <c r="Q51" s="71"/>
    </row>
    <row r="52" spans="2:17" ht="17" x14ac:dyDescent="0.2">
      <c r="B52" s="70"/>
      <c r="C52" s="49" t="s">
        <v>71</v>
      </c>
      <c r="D52" s="50" t="s">
        <v>82</v>
      </c>
      <c r="E52" s="81">
        <f>IFERROR(COUNTIFS('Audit grid'!$H:$H,'Audit outcomes'!E$41,'Audit grid'!$D:$D,'Audit outcomes'!$C52,'Audit grid'!$E:$E,'Audit outcomes'!$D52),"N/A")</f>
        <v>0</v>
      </c>
      <c r="F52" s="56">
        <f>IFERROR(COUNTIFS('Audit grid'!$H:$H,'Audit outcomes'!F$41,'Audit grid'!$D:$D,'Audit outcomes'!$C52,'Audit grid'!$E:$E,'Audit outcomes'!$D52),"N/A")</f>
        <v>7</v>
      </c>
      <c r="G52" s="82">
        <f>IFERROR(COUNTIFS('Audit grid'!$H:$H,'Audit outcomes'!G$41,'Audit grid'!$D:$D,'Audit outcomes'!$C52,'Audit grid'!$E:$E,'Audit outcomes'!$D52),"N/A")</f>
        <v>3</v>
      </c>
      <c r="H52" s="56">
        <f>IFERROR(COUNTIFS('Audit grid'!$H:$H,'Audit outcomes'!H$41,'Audit grid'!$D:$D,'Audit outcomes'!$C52,'Audit grid'!$E:$E,'Audit outcomes'!$D52,'Audit grid'!$I:$I,$H$40),"N/A")</f>
        <v>0</v>
      </c>
      <c r="I52" s="56">
        <f>IFERROR(COUNTIFS('Audit grid'!$H:$H,'Audit outcomes'!I$41,'Audit grid'!$D:$D,'Audit outcomes'!$C52,'Audit grid'!$E:$E,'Audit outcomes'!$D52,'Audit grid'!$I:$I,$H$40),"N/A")</f>
        <v>0</v>
      </c>
      <c r="J52" s="56">
        <f>IFERROR(COUNTIFS('Audit grid'!$H:$H,'Audit outcomes'!J$41,'Audit grid'!$D:$D,'Audit outcomes'!$C52,'Audit grid'!$E:$E,'Audit outcomes'!$D52,'Audit grid'!$I:$I,$H$40),"N/A")</f>
        <v>0</v>
      </c>
      <c r="K52" s="81">
        <f>IFERROR(COUNTIFS('Audit grid'!$H:$H,'Audit outcomes'!K$41,'Audit grid'!$D:$D,'Audit outcomes'!$C52,'Audit grid'!$E:$E,'Audit outcomes'!$D52,'Audit grid'!$I:$I,$K$40),"N/A")</f>
        <v>0</v>
      </c>
      <c r="L52" s="56">
        <f>IFERROR(COUNTIFS('Audit grid'!$H:$H,'Audit outcomes'!L$41,'Audit grid'!$D:$D,'Audit outcomes'!$C52,'Audit grid'!$E:$E,'Audit outcomes'!$D52,'Audit grid'!$I:$I,$K$40),"N/A")</f>
        <v>0</v>
      </c>
      <c r="M52" s="82">
        <f>IFERROR(COUNTIFS('Audit grid'!$H:$H,'Audit outcomes'!M$41,'Audit grid'!$D:$D,'Audit outcomes'!$C52,'Audit grid'!$E:$E,'Audit outcomes'!$D52,'Audit grid'!$I:$I,$K$40),"N/A")</f>
        <v>0</v>
      </c>
      <c r="N52" s="56">
        <f>IFERROR(COUNTIFS('Audit grid'!$H:$H,'Audit outcomes'!N$41,'Audit grid'!$D:$D,'Audit outcomes'!$C52,'Audit grid'!$E:$E,'Audit outcomes'!$D52,'Audit grid'!$I:$I,$N$40),"N/A")</f>
        <v>0</v>
      </c>
      <c r="O52" s="56">
        <f>IFERROR(COUNTIFS('Audit grid'!$H:$H,'Audit outcomes'!O$41,'Audit grid'!$D:$D,'Audit outcomes'!$C52,'Audit grid'!$E:$E,'Audit outcomes'!$D52,'Audit grid'!$I:$I,$N$40),"N/A")</f>
        <v>7</v>
      </c>
      <c r="P52" s="57">
        <f>IFERROR(COUNTIFS('Audit grid'!$H:$H,'Audit outcomes'!P$41,'Audit grid'!$D:$D,'Audit outcomes'!$C52,'Audit grid'!$E:$E,'Audit outcomes'!$D52,'Audit grid'!$I:$I,$N$40),"N/A")</f>
        <v>3</v>
      </c>
      <c r="Q52" s="71"/>
    </row>
    <row r="53" spans="2:17" ht="34" x14ac:dyDescent="0.2">
      <c r="B53" s="70"/>
      <c r="C53" s="49" t="s">
        <v>71</v>
      </c>
      <c r="D53" s="50" t="s">
        <v>83</v>
      </c>
      <c r="E53" s="81">
        <f>IFERROR(COUNTIFS('Audit grid'!$H:$H,'Audit outcomes'!E$41,'Audit grid'!$D:$D,'Audit outcomes'!$C53,'Audit grid'!$E:$E,'Audit outcomes'!$D53),"N/A")</f>
        <v>1</v>
      </c>
      <c r="F53" s="56">
        <f>IFERROR(COUNTIFS('Audit grid'!$H:$H,'Audit outcomes'!F$41,'Audit grid'!$D:$D,'Audit outcomes'!$C53,'Audit grid'!$E:$E,'Audit outcomes'!$D53),"N/A")</f>
        <v>2</v>
      </c>
      <c r="G53" s="82">
        <f>IFERROR(COUNTIFS('Audit grid'!$H:$H,'Audit outcomes'!G$41,'Audit grid'!$D:$D,'Audit outcomes'!$C53,'Audit grid'!$E:$E,'Audit outcomes'!$D53),"N/A")</f>
        <v>1</v>
      </c>
      <c r="H53" s="56">
        <f>IFERROR(COUNTIFS('Audit grid'!$H:$H,'Audit outcomes'!H$41,'Audit grid'!$D:$D,'Audit outcomes'!$C53,'Audit grid'!$E:$E,'Audit outcomes'!$D53,'Audit grid'!$I:$I,$H$40),"N/A")</f>
        <v>0</v>
      </c>
      <c r="I53" s="56">
        <f>IFERROR(COUNTIFS('Audit grid'!$H:$H,'Audit outcomes'!I$41,'Audit grid'!$D:$D,'Audit outcomes'!$C53,'Audit grid'!$E:$E,'Audit outcomes'!$D53,'Audit grid'!$I:$I,$H$40),"N/A")</f>
        <v>0</v>
      </c>
      <c r="J53" s="56">
        <f>IFERROR(COUNTIFS('Audit grid'!$H:$H,'Audit outcomes'!J$41,'Audit grid'!$D:$D,'Audit outcomes'!$C53,'Audit grid'!$E:$E,'Audit outcomes'!$D53,'Audit grid'!$I:$I,$H$40),"N/A")</f>
        <v>0</v>
      </c>
      <c r="K53" s="81">
        <f>IFERROR(COUNTIFS('Audit grid'!$H:$H,'Audit outcomes'!K$41,'Audit grid'!$D:$D,'Audit outcomes'!$C53,'Audit grid'!$E:$E,'Audit outcomes'!$D53,'Audit grid'!$I:$I,$K$40),"N/A")</f>
        <v>0</v>
      </c>
      <c r="L53" s="56">
        <f>IFERROR(COUNTIFS('Audit grid'!$H:$H,'Audit outcomes'!L$41,'Audit grid'!$D:$D,'Audit outcomes'!$C53,'Audit grid'!$E:$E,'Audit outcomes'!$D53,'Audit grid'!$I:$I,$K$40),"N/A")</f>
        <v>0</v>
      </c>
      <c r="M53" s="82">
        <f>IFERROR(COUNTIFS('Audit grid'!$H:$H,'Audit outcomes'!M$41,'Audit grid'!$D:$D,'Audit outcomes'!$C53,'Audit grid'!$E:$E,'Audit outcomes'!$D53,'Audit grid'!$I:$I,$K$40),"N/A")</f>
        <v>0</v>
      </c>
      <c r="N53" s="56">
        <f>IFERROR(COUNTIFS('Audit grid'!$H:$H,'Audit outcomes'!N$41,'Audit grid'!$D:$D,'Audit outcomes'!$C53,'Audit grid'!$E:$E,'Audit outcomes'!$D53,'Audit grid'!$I:$I,$N$40),"N/A")</f>
        <v>1</v>
      </c>
      <c r="O53" s="56">
        <f>IFERROR(COUNTIFS('Audit grid'!$H:$H,'Audit outcomes'!O$41,'Audit grid'!$D:$D,'Audit outcomes'!$C53,'Audit grid'!$E:$E,'Audit outcomes'!$D53,'Audit grid'!$I:$I,$N$40),"N/A")</f>
        <v>2</v>
      </c>
      <c r="P53" s="57">
        <f>IFERROR(COUNTIFS('Audit grid'!$H:$H,'Audit outcomes'!P$41,'Audit grid'!$D:$D,'Audit outcomes'!$C53,'Audit grid'!$E:$E,'Audit outcomes'!$D53,'Audit grid'!$I:$I,$N$40),"N/A")</f>
        <v>1</v>
      </c>
      <c r="Q53" s="71"/>
    </row>
    <row r="54" spans="2:17" ht="34" x14ac:dyDescent="0.2">
      <c r="B54" s="70"/>
      <c r="C54" s="54" t="s">
        <v>71</v>
      </c>
      <c r="D54" s="55" t="s">
        <v>84</v>
      </c>
      <c r="E54" s="83">
        <f>IFERROR(COUNTIFS('Audit grid'!$H:$H,'Audit outcomes'!E$41,'Audit grid'!$D:$D,'Audit outcomes'!$C54,'Audit grid'!$E:$E,'Audit outcomes'!$D54),"N/A")</f>
        <v>0</v>
      </c>
      <c r="F54" s="58">
        <f>IFERROR(COUNTIFS('Audit grid'!$H:$H,'Audit outcomes'!F$41,'Audit grid'!$D:$D,'Audit outcomes'!$C54,'Audit grid'!$E:$E,'Audit outcomes'!$D54),"N/A")</f>
        <v>8</v>
      </c>
      <c r="G54" s="84">
        <f>IFERROR(COUNTIFS('Audit grid'!$H:$H,'Audit outcomes'!G$41,'Audit grid'!$D:$D,'Audit outcomes'!$C54,'Audit grid'!$E:$E,'Audit outcomes'!$D54),"N/A")</f>
        <v>0</v>
      </c>
      <c r="H54" s="58">
        <f>IFERROR(COUNTIFS('Audit grid'!$H:$H,'Audit outcomes'!H$41,'Audit grid'!$D:$D,'Audit outcomes'!$C54,'Audit grid'!$E:$E,'Audit outcomes'!$D54,'Audit grid'!$I:$I,$H$40),"N/A")</f>
        <v>0</v>
      </c>
      <c r="I54" s="58">
        <f>IFERROR(COUNTIFS('Audit grid'!$H:$H,'Audit outcomes'!I$41,'Audit grid'!$D:$D,'Audit outcomes'!$C54,'Audit grid'!$E:$E,'Audit outcomes'!$D54,'Audit grid'!$I:$I,$H$40),"N/A")</f>
        <v>0</v>
      </c>
      <c r="J54" s="58">
        <f>IFERROR(COUNTIFS('Audit grid'!$H:$H,'Audit outcomes'!J$41,'Audit grid'!$D:$D,'Audit outcomes'!$C54,'Audit grid'!$E:$E,'Audit outcomes'!$D54,'Audit grid'!$I:$I,$H$40),"N/A")</f>
        <v>0</v>
      </c>
      <c r="K54" s="83">
        <f>IFERROR(COUNTIFS('Audit grid'!$H:$H,'Audit outcomes'!K$41,'Audit grid'!$D:$D,'Audit outcomes'!$C54,'Audit grid'!$E:$E,'Audit outcomes'!$D54,'Audit grid'!$I:$I,$K$40),"N/A")</f>
        <v>0</v>
      </c>
      <c r="L54" s="58">
        <f>IFERROR(COUNTIFS('Audit grid'!$H:$H,'Audit outcomes'!L$41,'Audit grid'!$D:$D,'Audit outcomes'!$C54,'Audit grid'!$E:$E,'Audit outcomes'!$D54,'Audit grid'!$I:$I,$K$40),"N/A")</f>
        <v>0</v>
      </c>
      <c r="M54" s="84">
        <f>IFERROR(COUNTIFS('Audit grid'!$H:$H,'Audit outcomes'!M$41,'Audit grid'!$D:$D,'Audit outcomes'!$C54,'Audit grid'!$E:$E,'Audit outcomes'!$D54,'Audit grid'!$I:$I,$K$40),"N/A")</f>
        <v>0</v>
      </c>
      <c r="N54" s="58">
        <f>IFERROR(COUNTIFS('Audit grid'!$H:$H,'Audit outcomes'!N$41,'Audit grid'!$D:$D,'Audit outcomes'!$C54,'Audit grid'!$E:$E,'Audit outcomes'!$D54,'Audit grid'!$I:$I,$N$40),"N/A")</f>
        <v>0</v>
      </c>
      <c r="O54" s="58">
        <f>IFERROR(COUNTIFS('Audit grid'!$H:$H,'Audit outcomes'!O$41,'Audit grid'!$D:$D,'Audit outcomes'!$C54,'Audit grid'!$E:$E,'Audit outcomes'!$D54,'Audit grid'!$I:$I,$N$40),"N/A")</f>
        <v>8</v>
      </c>
      <c r="P54" s="59">
        <f>IFERROR(COUNTIFS('Audit grid'!$H:$H,'Audit outcomes'!P$41,'Audit grid'!$D:$D,'Audit outcomes'!$C54,'Audit grid'!$E:$E,'Audit outcomes'!$D54,'Audit grid'!$I:$I,$N$40),"N/A")</f>
        <v>0</v>
      </c>
      <c r="Q54" s="71"/>
    </row>
    <row r="55" spans="2:17" ht="17" x14ac:dyDescent="0.2">
      <c r="B55" s="70"/>
      <c r="C55" s="49" t="s">
        <v>72</v>
      </c>
      <c r="D55" s="50" t="s">
        <v>85</v>
      </c>
      <c r="E55" s="81">
        <f>IFERROR(COUNTIFS('Audit grid'!$H:$H,'Audit outcomes'!E$41,'Audit grid'!$D:$D,'Audit outcomes'!$C55,'Audit grid'!$E:$E,'Audit outcomes'!$D55),"N/A")</f>
        <v>0</v>
      </c>
      <c r="F55" s="56">
        <f>IFERROR(COUNTIFS('Audit grid'!$H:$H,'Audit outcomes'!F$41,'Audit grid'!$D:$D,'Audit outcomes'!$C55,'Audit grid'!$E:$E,'Audit outcomes'!$D55),"N/A")</f>
        <v>3</v>
      </c>
      <c r="G55" s="82">
        <f>IFERROR(COUNTIFS('Audit grid'!$H:$H,'Audit outcomes'!G$41,'Audit grid'!$D:$D,'Audit outcomes'!$C55,'Audit grid'!$E:$E,'Audit outcomes'!$D55),"N/A")</f>
        <v>1</v>
      </c>
      <c r="H55" s="56">
        <f>IFERROR(COUNTIFS('Audit grid'!$H:$H,'Audit outcomes'!H$41,'Audit grid'!$D:$D,'Audit outcomes'!$C55,'Audit grid'!$E:$E,'Audit outcomes'!$D55,'Audit grid'!$I:$I,$H$40),"N/A")</f>
        <v>0</v>
      </c>
      <c r="I55" s="56">
        <f>IFERROR(COUNTIFS('Audit grid'!$H:$H,'Audit outcomes'!I$41,'Audit grid'!$D:$D,'Audit outcomes'!$C55,'Audit grid'!$E:$E,'Audit outcomes'!$D55,'Audit grid'!$I:$I,$H$40),"N/A")</f>
        <v>0</v>
      </c>
      <c r="J55" s="56">
        <f>IFERROR(COUNTIFS('Audit grid'!$H:$H,'Audit outcomes'!J$41,'Audit grid'!$D:$D,'Audit outcomes'!$C55,'Audit grid'!$E:$E,'Audit outcomes'!$D55,'Audit grid'!$I:$I,$H$40),"N/A")</f>
        <v>0</v>
      </c>
      <c r="K55" s="81">
        <f>IFERROR(COUNTIFS('Audit grid'!$H:$H,'Audit outcomes'!K$41,'Audit grid'!$D:$D,'Audit outcomes'!$C55,'Audit grid'!$E:$E,'Audit outcomes'!$D55,'Audit grid'!$I:$I,$K$40),"N/A")</f>
        <v>0</v>
      </c>
      <c r="L55" s="56">
        <f>IFERROR(COUNTIFS('Audit grid'!$H:$H,'Audit outcomes'!L$41,'Audit grid'!$D:$D,'Audit outcomes'!$C55,'Audit grid'!$E:$E,'Audit outcomes'!$D55,'Audit grid'!$I:$I,$K$40),"N/A")</f>
        <v>0</v>
      </c>
      <c r="M55" s="82">
        <f>IFERROR(COUNTIFS('Audit grid'!$H:$H,'Audit outcomes'!M$41,'Audit grid'!$D:$D,'Audit outcomes'!$C55,'Audit grid'!$E:$E,'Audit outcomes'!$D55,'Audit grid'!$I:$I,$K$40),"N/A")</f>
        <v>0</v>
      </c>
      <c r="N55" s="56">
        <f>IFERROR(COUNTIFS('Audit grid'!$H:$H,'Audit outcomes'!N$41,'Audit grid'!$D:$D,'Audit outcomes'!$C55,'Audit grid'!$E:$E,'Audit outcomes'!$D55,'Audit grid'!$I:$I,$N$40),"N/A")</f>
        <v>0</v>
      </c>
      <c r="O55" s="56">
        <f>IFERROR(COUNTIFS('Audit grid'!$H:$H,'Audit outcomes'!O$41,'Audit grid'!$D:$D,'Audit outcomes'!$C55,'Audit grid'!$E:$E,'Audit outcomes'!$D55,'Audit grid'!$I:$I,$N$40),"N/A")</f>
        <v>3</v>
      </c>
      <c r="P55" s="57">
        <f>IFERROR(COUNTIFS('Audit grid'!$H:$H,'Audit outcomes'!P$41,'Audit grid'!$D:$D,'Audit outcomes'!$C55,'Audit grid'!$E:$E,'Audit outcomes'!$D55,'Audit grid'!$I:$I,$N$40),"N/A")</f>
        <v>1</v>
      </c>
      <c r="Q55" s="71"/>
    </row>
    <row r="56" spans="2:17" ht="34" x14ac:dyDescent="0.2">
      <c r="B56" s="70"/>
      <c r="C56" s="49" t="s">
        <v>72</v>
      </c>
      <c r="D56" s="50" t="s">
        <v>86</v>
      </c>
      <c r="E56" s="81">
        <f>IFERROR(COUNTIFS('Audit grid'!$H:$H,'Audit outcomes'!E$41,'Audit grid'!$D:$D,'Audit outcomes'!$C56,'Audit grid'!$E:$E,'Audit outcomes'!$D56),"N/A")</f>
        <v>0</v>
      </c>
      <c r="F56" s="56">
        <f>IFERROR(COUNTIFS('Audit grid'!$H:$H,'Audit outcomes'!F$41,'Audit grid'!$D:$D,'Audit outcomes'!$C56,'Audit grid'!$E:$E,'Audit outcomes'!$D56),"N/A")</f>
        <v>2</v>
      </c>
      <c r="G56" s="82">
        <f>IFERROR(COUNTIFS('Audit grid'!$H:$H,'Audit outcomes'!G$41,'Audit grid'!$D:$D,'Audit outcomes'!$C56,'Audit grid'!$E:$E,'Audit outcomes'!$D56),"N/A")</f>
        <v>3</v>
      </c>
      <c r="H56" s="56">
        <f>IFERROR(COUNTIFS('Audit grid'!$H:$H,'Audit outcomes'!H$41,'Audit grid'!$D:$D,'Audit outcomes'!$C56,'Audit grid'!$E:$E,'Audit outcomes'!$D56,'Audit grid'!$I:$I,$H$40),"N/A")</f>
        <v>0</v>
      </c>
      <c r="I56" s="56">
        <f>IFERROR(COUNTIFS('Audit grid'!$H:$H,'Audit outcomes'!I$41,'Audit grid'!$D:$D,'Audit outcomes'!$C56,'Audit grid'!$E:$E,'Audit outcomes'!$D56,'Audit grid'!$I:$I,$H$40),"N/A")</f>
        <v>0</v>
      </c>
      <c r="J56" s="56">
        <f>IFERROR(COUNTIFS('Audit grid'!$H:$H,'Audit outcomes'!J$41,'Audit grid'!$D:$D,'Audit outcomes'!$C56,'Audit grid'!$E:$E,'Audit outcomes'!$D56,'Audit grid'!$I:$I,$H$40),"N/A")</f>
        <v>0</v>
      </c>
      <c r="K56" s="81">
        <f>IFERROR(COUNTIFS('Audit grid'!$H:$H,'Audit outcomes'!K$41,'Audit grid'!$D:$D,'Audit outcomes'!$C56,'Audit grid'!$E:$E,'Audit outcomes'!$D56,'Audit grid'!$I:$I,$K$40),"N/A")</f>
        <v>0</v>
      </c>
      <c r="L56" s="56">
        <f>IFERROR(COUNTIFS('Audit grid'!$H:$H,'Audit outcomes'!L$41,'Audit grid'!$D:$D,'Audit outcomes'!$C56,'Audit grid'!$E:$E,'Audit outcomes'!$D56,'Audit grid'!$I:$I,$K$40),"N/A")</f>
        <v>0</v>
      </c>
      <c r="M56" s="82">
        <f>IFERROR(COUNTIFS('Audit grid'!$H:$H,'Audit outcomes'!M$41,'Audit grid'!$D:$D,'Audit outcomes'!$C56,'Audit grid'!$E:$E,'Audit outcomes'!$D56,'Audit grid'!$I:$I,$K$40),"N/A")</f>
        <v>0</v>
      </c>
      <c r="N56" s="56">
        <f>IFERROR(COUNTIFS('Audit grid'!$H:$H,'Audit outcomes'!N$41,'Audit grid'!$D:$D,'Audit outcomes'!$C56,'Audit grid'!$E:$E,'Audit outcomes'!$D56,'Audit grid'!$I:$I,$N$40),"N/A")</f>
        <v>0</v>
      </c>
      <c r="O56" s="56">
        <f>IFERROR(COUNTIFS('Audit grid'!$H:$H,'Audit outcomes'!O$41,'Audit grid'!$D:$D,'Audit outcomes'!$C56,'Audit grid'!$E:$E,'Audit outcomes'!$D56,'Audit grid'!$I:$I,$N$40),"N/A")</f>
        <v>2</v>
      </c>
      <c r="P56" s="57">
        <f>IFERROR(COUNTIFS('Audit grid'!$H:$H,'Audit outcomes'!P$41,'Audit grid'!$D:$D,'Audit outcomes'!$C56,'Audit grid'!$E:$E,'Audit outcomes'!$D56,'Audit grid'!$I:$I,$N$40),"N/A")</f>
        <v>3</v>
      </c>
      <c r="Q56" s="71"/>
    </row>
    <row r="57" spans="2:17" ht="17" x14ac:dyDescent="0.2">
      <c r="B57" s="70"/>
      <c r="C57" s="49" t="s">
        <v>72</v>
      </c>
      <c r="D57" s="50" t="s">
        <v>87</v>
      </c>
      <c r="E57" s="81">
        <f>IFERROR(COUNTIFS('Audit grid'!$H:$H,'Audit outcomes'!E$41,'Audit grid'!$D:$D,'Audit outcomes'!$C57,'Audit grid'!$E:$E,'Audit outcomes'!$D57),"N/A")</f>
        <v>0</v>
      </c>
      <c r="F57" s="56">
        <f>IFERROR(COUNTIFS('Audit grid'!$H:$H,'Audit outcomes'!F$41,'Audit grid'!$D:$D,'Audit outcomes'!$C57,'Audit grid'!$E:$E,'Audit outcomes'!$D57),"N/A")</f>
        <v>1</v>
      </c>
      <c r="G57" s="82">
        <f>IFERROR(COUNTIFS('Audit grid'!$H:$H,'Audit outcomes'!G$41,'Audit grid'!$D:$D,'Audit outcomes'!$C57,'Audit grid'!$E:$E,'Audit outcomes'!$D57),"N/A")</f>
        <v>0</v>
      </c>
      <c r="H57" s="56">
        <f>IFERROR(COUNTIFS('Audit grid'!$H:$H,'Audit outcomes'!H$41,'Audit grid'!$D:$D,'Audit outcomes'!$C57,'Audit grid'!$E:$E,'Audit outcomes'!$D57,'Audit grid'!$I:$I,$H$40),"N/A")</f>
        <v>0</v>
      </c>
      <c r="I57" s="56">
        <f>IFERROR(COUNTIFS('Audit grid'!$H:$H,'Audit outcomes'!I$41,'Audit grid'!$D:$D,'Audit outcomes'!$C57,'Audit grid'!$E:$E,'Audit outcomes'!$D57,'Audit grid'!$I:$I,$H$40),"N/A")</f>
        <v>0</v>
      </c>
      <c r="J57" s="56">
        <f>IFERROR(COUNTIFS('Audit grid'!$H:$H,'Audit outcomes'!J$41,'Audit grid'!$D:$D,'Audit outcomes'!$C57,'Audit grid'!$E:$E,'Audit outcomes'!$D57,'Audit grid'!$I:$I,$H$40),"N/A")</f>
        <v>0</v>
      </c>
      <c r="K57" s="81">
        <f>IFERROR(COUNTIFS('Audit grid'!$H:$H,'Audit outcomes'!K$41,'Audit grid'!$D:$D,'Audit outcomes'!$C57,'Audit grid'!$E:$E,'Audit outcomes'!$D57,'Audit grid'!$I:$I,$K$40),"N/A")</f>
        <v>0</v>
      </c>
      <c r="L57" s="56">
        <f>IFERROR(COUNTIFS('Audit grid'!$H:$H,'Audit outcomes'!L$41,'Audit grid'!$D:$D,'Audit outcomes'!$C57,'Audit grid'!$E:$E,'Audit outcomes'!$D57,'Audit grid'!$I:$I,$K$40),"N/A")</f>
        <v>0</v>
      </c>
      <c r="M57" s="82">
        <f>IFERROR(COUNTIFS('Audit grid'!$H:$H,'Audit outcomes'!M$41,'Audit grid'!$D:$D,'Audit outcomes'!$C57,'Audit grid'!$E:$E,'Audit outcomes'!$D57,'Audit grid'!$I:$I,$K$40),"N/A")</f>
        <v>0</v>
      </c>
      <c r="N57" s="56">
        <f>IFERROR(COUNTIFS('Audit grid'!$H:$H,'Audit outcomes'!N$41,'Audit grid'!$D:$D,'Audit outcomes'!$C57,'Audit grid'!$E:$E,'Audit outcomes'!$D57,'Audit grid'!$I:$I,$N$40),"N/A")</f>
        <v>0</v>
      </c>
      <c r="O57" s="56">
        <f>IFERROR(COUNTIFS('Audit grid'!$H:$H,'Audit outcomes'!O$41,'Audit grid'!$D:$D,'Audit outcomes'!$C57,'Audit grid'!$E:$E,'Audit outcomes'!$D57,'Audit grid'!$I:$I,$N$40),"N/A")</f>
        <v>1</v>
      </c>
      <c r="P57" s="57">
        <f>IFERROR(COUNTIFS('Audit grid'!$H:$H,'Audit outcomes'!P$41,'Audit grid'!$D:$D,'Audit outcomes'!$C57,'Audit grid'!$E:$E,'Audit outcomes'!$D57,'Audit grid'!$I:$I,$N$40),"N/A")</f>
        <v>0</v>
      </c>
      <c r="Q57" s="71"/>
    </row>
    <row r="58" spans="2:17" ht="34" x14ac:dyDescent="0.2">
      <c r="B58" s="70"/>
      <c r="C58" s="49" t="s">
        <v>72</v>
      </c>
      <c r="D58" s="50" t="s">
        <v>88</v>
      </c>
      <c r="E58" s="81">
        <f>IFERROR(COUNTIFS('Audit grid'!$H:$H,'Audit outcomes'!E$41,'Audit grid'!$D:$D,'Audit outcomes'!$C58,'Audit grid'!$E:$E,'Audit outcomes'!$D58),"N/A")</f>
        <v>0</v>
      </c>
      <c r="F58" s="56">
        <f>IFERROR(COUNTIFS('Audit grid'!$H:$H,'Audit outcomes'!F$41,'Audit grid'!$D:$D,'Audit outcomes'!$C58,'Audit grid'!$E:$E,'Audit outcomes'!$D58),"N/A")</f>
        <v>0</v>
      </c>
      <c r="G58" s="82">
        <f>IFERROR(COUNTIFS('Audit grid'!$H:$H,'Audit outcomes'!G$41,'Audit grid'!$D:$D,'Audit outcomes'!$C58,'Audit grid'!$E:$E,'Audit outcomes'!$D58),"N/A")</f>
        <v>1</v>
      </c>
      <c r="H58" s="56">
        <f>IFERROR(COUNTIFS('Audit grid'!$H:$H,'Audit outcomes'!H$41,'Audit grid'!$D:$D,'Audit outcomes'!$C58,'Audit grid'!$E:$E,'Audit outcomes'!$D58,'Audit grid'!$I:$I,$H$40),"N/A")</f>
        <v>0</v>
      </c>
      <c r="I58" s="56">
        <f>IFERROR(COUNTIFS('Audit grid'!$H:$H,'Audit outcomes'!I$41,'Audit grid'!$D:$D,'Audit outcomes'!$C58,'Audit grid'!$E:$E,'Audit outcomes'!$D58,'Audit grid'!$I:$I,$H$40),"N/A")</f>
        <v>0</v>
      </c>
      <c r="J58" s="56">
        <f>IFERROR(COUNTIFS('Audit grid'!$H:$H,'Audit outcomes'!J$41,'Audit grid'!$D:$D,'Audit outcomes'!$C58,'Audit grid'!$E:$E,'Audit outcomes'!$D58,'Audit grid'!$I:$I,$H$40),"N/A")</f>
        <v>0</v>
      </c>
      <c r="K58" s="81">
        <f>IFERROR(COUNTIFS('Audit grid'!$H:$H,'Audit outcomes'!K$41,'Audit grid'!$D:$D,'Audit outcomes'!$C58,'Audit grid'!$E:$E,'Audit outcomes'!$D58,'Audit grid'!$I:$I,$K$40),"N/A")</f>
        <v>0</v>
      </c>
      <c r="L58" s="56">
        <f>IFERROR(COUNTIFS('Audit grid'!$H:$H,'Audit outcomes'!L$41,'Audit grid'!$D:$D,'Audit outcomes'!$C58,'Audit grid'!$E:$E,'Audit outcomes'!$D58,'Audit grid'!$I:$I,$K$40),"N/A")</f>
        <v>0</v>
      </c>
      <c r="M58" s="82">
        <f>IFERROR(COUNTIFS('Audit grid'!$H:$H,'Audit outcomes'!M$41,'Audit grid'!$D:$D,'Audit outcomes'!$C58,'Audit grid'!$E:$E,'Audit outcomes'!$D58,'Audit grid'!$I:$I,$K$40),"N/A")</f>
        <v>0</v>
      </c>
      <c r="N58" s="56">
        <f>IFERROR(COUNTIFS('Audit grid'!$H:$H,'Audit outcomes'!N$41,'Audit grid'!$D:$D,'Audit outcomes'!$C58,'Audit grid'!$E:$E,'Audit outcomes'!$D58,'Audit grid'!$I:$I,$N$40),"N/A")</f>
        <v>0</v>
      </c>
      <c r="O58" s="56">
        <f>IFERROR(COUNTIFS('Audit grid'!$H:$H,'Audit outcomes'!O$41,'Audit grid'!$D:$D,'Audit outcomes'!$C58,'Audit grid'!$E:$E,'Audit outcomes'!$D58,'Audit grid'!$I:$I,$N$40),"N/A")</f>
        <v>0</v>
      </c>
      <c r="P58" s="57">
        <f>IFERROR(COUNTIFS('Audit grid'!$H:$H,'Audit outcomes'!P$41,'Audit grid'!$D:$D,'Audit outcomes'!$C58,'Audit grid'!$E:$E,'Audit outcomes'!$D58,'Audit grid'!$I:$I,$N$40),"N/A")</f>
        <v>1</v>
      </c>
      <c r="Q58" s="71"/>
    </row>
    <row r="59" spans="2:17" ht="17" x14ac:dyDescent="0.2">
      <c r="B59" s="70"/>
      <c r="C59" s="49" t="s">
        <v>72</v>
      </c>
      <c r="D59" s="50" t="s">
        <v>89</v>
      </c>
      <c r="E59" s="81">
        <f>IFERROR(COUNTIFS('Audit grid'!$H:$H,'Audit outcomes'!E$41,'Audit grid'!$D:$D,'Audit outcomes'!$C59,'Audit grid'!$E:$E,'Audit outcomes'!$D59),"N/A")</f>
        <v>0</v>
      </c>
      <c r="F59" s="56">
        <f>IFERROR(COUNTIFS('Audit grid'!$H:$H,'Audit outcomes'!F$41,'Audit grid'!$D:$D,'Audit outcomes'!$C59,'Audit grid'!$E:$E,'Audit outcomes'!$D59),"N/A")</f>
        <v>5</v>
      </c>
      <c r="G59" s="82">
        <f>IFERROR(COUNTIFS('Audit grid'!$H:$H,'Audit outcomes'!G$41,'Audit grid'!$D:$D,'Audit outcomes'!$C59,'Audit grid'!$E:$E,'Audit outcomes'!$D59),"N/A")</f>
        <v>0</v>
      </c>
      <c r="H59" s="56">
        <f>IFERROR(COUNTIFS('Audit grid'!$H:$H,'Audit outcomes'!H$41,'Audit grid'!$D:$D,'Audit outcomes'!$C59,'Audit grid'!$E:$E,'Audit outcomes'!$D59,'Audit grid'!$I:$I,$H$40),"N/A")</f>
        <v>0</v>
      </c>
      <c r="I59" s="56">
        <f>IFERROR(COUNTIFS('Audit grid'!$H:$H,'Audit outcomes'!I$41,'Audit grid'!$D:$D,'Audit outcomes'!$C59,'Audit grid'!$E:$E,'Audit outcomes'!$D59,'Audit grid'!$I:$I,$H$40),"N/A")</f>
        <v>0</v>
      </c>
      <c r="J59" s="56">
        <f>IFERROR(COUNTIFS('Audit grid'!$H:$H,'Audit outcomes'!J$41,'Audit grid'!$D:$D,'Audit outcomes'!$C59,'Audit grid'!$E:$E,'Audit outcomes'!$D59,'Audit grid'!$I:$I,$H$40),"N/A")</f>
        <v>0</v>
      </c>
      <c r="K59" s="81">
        <f>IFERROR(COUNTIFS('Audit grid'!$H:$H,'Audit outcomes'!K$41,'Audit grid'!$D:$D,'Audit outcomes'!$C59,'Audit grid'!$E:$E,'Audit outcomes'!$D59,'Audit grid'!$I:$I,$K$40),"N/A")</f>
        <v>0</v>
      </c>
      <c r="L59" s="56">
        <f>IFERROR(COUNTIFS('Audit grid'!$H:$H,'Audit outcomes'!L$41,'Audit grid'!$D:$D,'Audit outcomes'!$C59,'Audit grid'!$E:$E,'Audit outcomes'!$D59,'Audit grid'!$I:$I,$K$40),"N/A")</f>
        <v>0</v>
      </c>
      <c r="M59" s="82">
        <f>IFERROR(COUNTIFS('Audit grid'!$H:$H,'Audit outcomes'!M$41,'Audit grid'!$D:$D,'Audit outcomes'!$C59,'Audit grid'!$E:$E,'Audit outcomes'!$D59,'Audit grid'!$I:$I,$K$40),"N/A")</f>
        <v>0</v>
      </c>
      <c r="N59" s="56">
        <f>IFERROR(COUNTIFS('Audit grid'!$H:$H,'Audit outcomes'!N$41,'Audit grid'!$D:$D,'Audit outcomes'!$C59,'Audit grid'!$E:$E,'Audit outcomes'!$D59,'Audit grid'!$I:$I,$N$40),"N/A")</f>
        <v>0</v>
      </c>
      <c r="O59" s="56">
        <f>IFERROR(COUNTIFS('Audit grid'!$H:$H,'Audit outcomes'!O$41,'Audit grid'!$D:$D,'Audit outcomes'!$C59,'Audit grid'!$E:$E,'Audit outcomes'!$D59,'Audit grid'!$I:$I,$N$40),"N/A")</f>
        <v>5</v>
      </c>
      <c r="P59" s="57">
        <f>IFERROR(COUNTIFS('Audit grid'!$H:$H,'Audit outcomes'!P$41,'Audit grid'!$D:$D,'Audit outcomes'!$C59,'Audit grid'!$E:$E,'Audit outcomes'!$D59,'Audit grid'!$I:$I,$N$40),"N/A")</f>
        <v>0</v>
      </c>
      <c r="Q59" s="71"/>
    </row>
    <row r="60" spans="2:17" ht="17" x14ac:dyDescent="0.2">
      <c r="B60" s="70"/>
      <c r="C60" s="49" t="s">
        <v>72</v>
      </c>
      <c r="D60" s="50" t="s">
        <v>90</v>
      </c>
      <c r="E60" s="81">
        <f>IFERROR(COUNTIFS('Audit grid'!$H:$H,'Audit outcomes'!E$41,'Audit grid'!$D:$D,'Audit outcomes'!$C60,'Audit grid'!$E:$E,'Audit outcomes'!$D60),"N/A")</f>
        <v>1</v>
      </c>
      <c r="F60" s="56">
        <f>IFERROR(COUNTIFS('Audit grid'!$H:$H,'Audit outcomes'!F$41,'Audit grid'!$D:$D,'Audit outcomes'!$C60,'Audit grid'!$E:$E,'Audit outcomes'!$D60),"N/A")</f>
        <v>5</v>
      </c>
      <c r="G60" s="82">
        <f>IFERROR(COUNTIFS('Audit grid'!$H:$H,'Audit outcomes'!G$41,'Audit grid'!$D:$D,'Audit outcomes'!$C60,'Audit grid'!$E:$E,'Audit outcomes'!$D60),"N/A")</f>
        <v>0</v>
      </c>
      <c r="H60" s="56">
        <f>IFERROR(COUNTIFS('Audit grid'!$H:$H,'Audit outcomes'!H$41,'Audit grid'!$D:$D,'Audit outcomes'!$C60,'Audit grid'!$E:$E,'Audit outcomes'!$D60,'Audit grid'!$I:$I,$H$40),"N/A")</f>
        <v>0</v>
      </c>
      <c r="I60" s="56">
        <f>IFERROR(COUNTIFS('Audit grid'!$H:$H,'Audit outcomes'!I$41,'Audit grid'!$D:$D,'Audit outcomes'!$C60,'Audit grid'!$E:$E,'Audit outcomes'!$D60,'Audit grid'!$I:$I,$H$40),"N/A")</f>
        <v>0</v>
      </c>
      <c r="J60" s="56">
        <f>IFERROR(COUNTIFS('Audit grid'!$H:$H,'Audit outcomes'!J$41,'Audit grid'!$D:$D,'Audit outcomes'!$C60,'Audit grid'!$E:$E,'Audit outcomes'!$D60,'Audit grid'!$I:$I,$H$40),"N/A")</f>
        <v>0</v>
      </c>
      <c r="K60" s="81">
        <f>IFERROR(COUNTIFS('Audit grid'!$H:$H,'Audit outcomes'!K$41,'Audit grid'!$D:$D,'Audit outcomes'!$C60,'Audit grid'!$E:$E,'Audit outcomes'!$D60,'Audit grid'!$I:$I,$K$40),"N/A")</f>
        <v>0</v>
      </c>
      <c r="L60" s="56">
        <f>IFERROR(COUNTIFS('Audit grid'!$H:$H,'Audit outcomes'!L$41,'Audit grid'!$D:$D,'Audit outcomes'!$C60,'Audit grid'!$E:$E,'Audit outcomes'!$D60,'Audit grid'!$I:$I,$K$40),"N/A")</f>
        <v>0</v>
      </c>
      <c r="M60" s="82">
        <f>IFERROR(COUNTIFS('Audit grid'!$H:$H,'Audit outcomes'!M$41,'Audit grid'!$D:$D,'Audit outcomes'!$C60,'Audit grid'!$E:$E,'Audit outcomes'!$D60,'Audit grid'!$I:$I,$K$40),"N/A")</f>
        <v>0</v>
      </c>
      <c r="N60" s="56">
        <f>IFERROR(COUNTIFS('Audit grid'!$H:$H,'Audit outcomes'!N$41,'Audit grid'!$D:$D,'Audit outcomes'!$C60,'Audit grid'!$E:$E,'Audit outcomes'!$D60,'Audit grid'!$I:$I,$N$40),"N/A")</f>
        <v>1</v>
      </c>
      <c r="O60" s="56">
        <f>IFERROR(COUNTIFS('Audit grid'!$H:$H,'Audit outcomes'!O$41,'Audit grid'!$D:$D,'Audit outcomes'!$C60,'Audit grid'!$E:$E,'Audit outcomes'!$D60,'Audit grid'!$I:$I,$N$40),"N/A")</f>
        <v>5</v>
      </c>
      <c r="P60" s="57">
        <f>IFERROR(COUNTIFS('Audit grid'!$H:$H,'Audit outcomes'!P$41,'Audit grid'!$D:$D,'Audit outcomes'!$C60,'Audit grid'!$E:$E,'Audit outcomes'!$D60,'Audit grid'!$I:$I,$N$40),"N/A")</f>
        <v>0</v>
      </c>
      <c r="Q60" s="71"/>
    </row>
    <row r="61" spans="2:17" ht="17" x14ac:dyDescent="0.2">
      <c r="B61" s="70"/>
      <c r="C61" s="49" t="s">
        <v>72</v>
      </c>
      <c r="D61" s="50" t="s">
        <v>91</v>
      </c>
      <c r="E61" s="81">
        <f>IFERROR(COUNTIFS('Audit grid'!$H:$H,'Audit outcomes'!E$41,'Audit grid'!$D:$D,'Audit outcomes'!$C61,'Audit grid'!$E:$E,'Audit outcomes'!$D61),"N/A")</f>
        <v>1</v>
      </c>
      <c r="F61" s="56">
        <f>IFERROR(COUNTIFS('Audit grid'!$H:$H,'Audit outcomes'!F$41,'Audit grid'!$D:$D,'Audit outcomes'!$C61,'Audit grid'!$E:$E,'Audit outcomes'!$D61),"N/A")</f>
        <v>8</v>
      </c>
      <c r="G61" s="82">
        <f>IFERROR(COUNTIFS('Audit grid'!$H:$H,'Audit outcomes'!G$41,'Audit grid'!$D:$D,'Audit outcomes'!$C61,'Audit grid'!$E:$E,'Audit outcomes'!$D61),"N/A")</f>
        <v>1</v>
      </c>
      <c r="H61" s="56">
        <f>IFERROR(COUNTIFS('Audit grid'!$H:$H,'Audit outcomes'!H$41,'Audit grid'!$D:$D,'Audit outcomes'!$C61,'Audit grid'!$E:$E,'Audit outcomes'!$D61,'Audit grid'!$I:$I,$H$40),"N/A")</f>
        <v>0</v>
      </c>
      <c r="I61" s="56">
        <f>IFERROR(COUNTIFS('Audit grid'!$H:$H,'Audit outcomes'!I$41,'Audit grid'!$D:$D,'Audit outcomes'!$C61,'Audit grid'!$E:$E,'Audit outcomes'!$D61,'Audit grid'!$I:$I,$H$40),"N/A")</f>
        <v>0</v>
      </c>
      <c r="J61" s="56">
        <f>IFERROR(COUNTIFS('Audit grid'!$H:$H,'Audit outcomes'!J$41,'Audit grid'!$D:$D,'Audit outcomes'!$C61,'Audit grid'!$E:$E,'Audit outcomes'!$D61,'Audit grid'!$I:$I,$H$40),"N/A")</f>
        <v>0</v>
      </c>
      <c r="K61" s="81">
        <f>IFERROR(COUNTIFS('Audit grid'!$H:$H,'Audit outcomes'!K$41,'Audit grid'!$D:$D,'Audit outcomes'!$C61,'Audit grid'!$E:$E,'Audit outcomes'!$D61,'Audit grid'!$I:$I,$K$40),"N/A")</f>
        <v>0</v>
      </c>
      <c r="L61" s="56">
        <f>IFERROR(COUNTIFS('Audit grid'!$H:$H,'Audit outcomes'!L$41,'Audit grid'!$D:$D,'Audit outcomes'!$C61,'Audit grid'!$E:$E,'Audit outcomes'!$D61,'Audit grid'!$I:$I,$K$40),"N/A")</f>
        <v>0</v>
      </c>
      <c r="M61" s="82">
        <f>IFERROR(COUNTIFS('Audit grid'!$H:$H,'Audit outcomes'!M$41,'Audit grid'!$D:$D,'Audit outcomes'!$C61,'Audit grid'!$E:$E,'Audit outcomes'!$D61,'Audit grid'!$I:$I,$K$40),"N/A")</f>
        <v>0</v>
      </c>
      <c r="N61" s="56">
        <f>IFERROR(COUNTIFS('Audit grid'!$H:$H,'Audit outcomes'!N$41,'Audit grid'!$D:$D,'Audit outcomes'!$C61,'Audit grid'!$E:$E,'Audit outcomes'!$D61,'Audit grid'!$I:$I,$N$40),"N/A")</f>
        <v>1</v>
      </c>
      <c r="O61" s="56">
        <f>IFERROR(COUNTIFS('Audit grid'!$H:$H,'Audit outcomes'!O$41,'Audit grid'!$D:$D,'Audit outcomes'!$C61,'Audit grid'!$E:$E,'Audit outcomes'!$D61,'Audit grid'!$I:$I,$N$40),"N/A")</f>
        <v>8</v>
      </c>
      <c r="P61" s="57">
        <f>IFERROR(COUNTIFS('Audit grid'!$H:$H,'Audit outcomes'!P$41,'Audit grid'!$D:$D,'Audit outcomes'!$C61,'Audit grid'!$E:$E,'Audit outcomes'!$D61,'Audit grid'!$I:$I,$N$40),"N/A")</f>
        <v>1</v>
      </c>
      <c r="Q61" s="71"/>
    </row>
    <row r="62" spans="2:17" ht="17" x14ac:dyDescent="0.2">
      <c r="B62" s="70"/>
      <c r="C62" s="49" t="s">
        <v>72</v>
      </c>
      <c r="D62" s="50" t="s">
        <v>92</v>
      </c>
      <c r="E62" s="81">
        <f>IFERROR(COUNTIFS('Audit grid'!$H:$H,'Audit outcomes'!E$41,'Audit grid'!$D:$D,'Audit outcomes'!$C62,'Audit grid'!$E:$E,'Audit outcomes'!$D62),"N/A")</f>
        <v>0</v>
      </c>
      <c r="F62" s="56">
        <f>IFERROR(COUNTIFS('Audit grid'!$H:$H,'Audit outcomes'!F$41,'Audit grid'!$D:$D,'Audit outcomes'!$C62,'Audit grid'!$E:$E,'Audit outcomes'!$D62),"N/A")</f>
        <v>5</v>
      </c>
      <c r="G62" s="82">
        <f>IFERROR(COUNTIFS('Audit grid'!$H:$H,'Audit outcomes'!G$41,'Audit grid'!$D:$D,'Audit outcomes'!$C62,'Audit grid'!$E:$E,'Audit outcomes'!$D62),"N/A")</f>
        <v>2</v>
      </c>
      <c r="H62" s="56">
        <f>IFERROR(COUNTIFS('Audit grid'!$H:$H,'Audit outcomes'!H$41,'Audit grid'!$D:$D,'Audit outcomes'!$C62,'Audit grid'!$E:$E,'Audit outcomes'!$D62,'Audit grid'!$I:$I,$H$40),"N/A")</f>
        <v>0</v>
      </c>
      <c r="I62" s="56">
        <f>IFERROR(COUNTIFS('Audit grid'!$H:$H,'Audit outcomes'!I$41,'Audit grid'!$D:$D,'Audit outcomes'!$C62,'Audit grid'!$E:$E,'Audit outcomes'!$D62,'Audit grid'!$I:$I,$H$40),"N/A")</f>
        <v>0</v>
      </c>
      <c r="J62" s="56">
        <f>IFERROR(COUNTIFS('Audit grid'!$H:$H,'Audit outcomes'!J$41,'Audit grid'!$D:$D,'Audit outcomes'!$C62,'Audit grid'!$E:$E,'Audit outcomes'!$D62,'Audit grid'!$I:$I,$H$40),"N/A")</f>
        <v>0</v>
      </c>
      <c r="K62" s="81">
        <f>IFERROR(COUNTIFS('Audit grid'!$H:$H,'Audit outcomes'!K$41,'Audit grid'!$D:$D,'Audit outcomes'!$C62,'Audit grid'!$E:$E,'Audit outcomes'!$D62,'Audit grid'!$I:$I,$K$40),"N/A")</f>
        <v>0</v>
      </c>
      <c r="L62" s="56">
        <f>IFERROR(COUNTIFS('Audit grid'!$H:$H,'Audit outcomes'!L$41,'Audit grid'!$D:$D,'Audit outcomes'!$C62,'Audit grid'!$E:$E,'Audit outcomes'!$D62,'Audit grid'!$I:$I,$K$40),"N/A")</f>
        <v>0</v>
      </c>
      <c r="M62" s="82">
        <f>IFERROR(COUNTIFS('Audit grid'!$H:$H,'Audit outcomes'!M$41,'Audit grid'!$D:$D,'Audit outcomes'!$C62,'Audit grid'!$E:$E,'Audit outcomes'!$D62,'Audit grid'!$I:$I,$K$40),"N/A")</f>
        <v>0</v>
      </c>
      <c r="N62" s="56">
        <f>IFERROR(COUNTIFS('Audit grid'!$H:$H,'Audit outcomes'!N$41,'Audit grid'!$D:$D,'Audit outcomes'!$C62,'Audit grid'!$E:$E,'Audit outcomes'!$D62,'Audit grid'!$I:$I,$N$40),"N/A")</f>
        <v>0</v>
      </c>
      <c r="O62" s="56">
        <f>IFERROR(COUNTIFS('Audit grid'!$H:$H,'Audit outcomes'!O$41,'Audit grid'!$D:$D,'Audit outcomes'!$C62,'Audit grid'!$E:$E,'Audit outcomes'!$D62,'Audit grid'!$I:$I,$N$40),"N/A")</f>
        <v>5</v>
      </c>
      <c r="P62" s="57">
        <f>IFERROR(COUNTIFS('Audit grid'!$H:$H,'Audit outcomes'!P$41,'Audit grid'!$D:$D,'Audit outcomes'!$C62,'Audit grid'!$E:$E,'Audit outcomes'!$D62,'Audit grid'!$I:$I,$N$40),"N/A")</f>
        <v>2</v>
      </c>
      <c r="Q62" s="71"/>
    </row>
    <row r="63" spans="2:17" ht="34" x14ac:dyDescent="0.2">
      <c r="B63" s="70"/>
      <c r="C63" s="49" t="s">
        <v>72</v>
      </c>
      <c r="D63" s="50" t="s">
        <v>93</v>
      </c>
      <c r="E63" s="81">
        <f>IFERROR(COUNTIFS('Audit grid'!$H:$H,'Audit outcomes'!E$41,'Audit grid'!$D:$D,'Audit outcomes'!$C63,'Audit grid'!$E:$E,'Audit outcomes'!$D63),"N/A")</f>
        <v>0</v>
      </c>
      <c r="F63" s="56">
        <f>IFERROR(COUNTIFS('Audit grid'!$H:$H,'Audit outcomes'!F$41,'Audit grid'!$D:$D,'Audit outcomes'!$C63,'Audit grid'!$E:$E,'Audit outcomes'!$D63),"N/A")</f>
        <v>1</v>
      </c>
      <c r="G63" s="82">
        <f>IFERROR(COUNTIFS('Audit grid'!$H:$H,'Audit outcomes'!G$41,'Audit grid'!$D:$D,'Audit outcomes'!$C63,'Audit grid'!$E:$E,'Audit outcomes'!$D63),"N/A")</f>
        <v>0</v>
      </c>
      <c r="H63" s="56">
        <f>IFERROR(COUNTIFS('Audit grid'!$H:$H,'Audit outcomes'!H$41,'Audit grid'!$D:$D,'Audit outcomes'!$C63,'Audit grid'!$E:$E,'Audit outcomes'!$D63,'Audit grid'!$I:$I,$H$40),"N/A")</f>
        <v>0</v>
      </c>
      <c r="I63" s="56">
        <f>IFERROR(COUNTIFS('Audit grid'!$H:$H,'Audit outcomes'!I$41,'Audit grid'!$D:$D,'Audit outcomes'!$C63,'Audit grid'!$E:$E,'Audit outcomes'!$D63,'Audit grid'!$I:$I,$H$40),"N/A")</f>
        <v>0</v>
      </c>
      <c r="J63" s="56">
        <f>IFERROR(COUNTIFS('Audit grid'!$H:$H,'Audit outcomes'!J$41,'Audit grid'!$D:$D,'Audit outcomes'!$C63,'Audit grid'!$E:$E,'Audit outcomes'!$D63,'Audit grid'!$I:$I,$H$40),"N/A")</f>
        <v>0</v>
      </c>
      <c r="K63" s="81">
        <f>IFERROR(COUNTIFS('Audit grid'!$H:$H,'Audit outcomes'!K$41,'Audit grid'!$D:$D,'Audit outcomes'!$C63,'Audit grid'!$E:$E,'Audit outcomes'!$D63,'Audit grid'!$I:$I,$K$40),"N/A")</f>
        <v>0</v>
      </c>
      <c r="L63" s="56">
        <f>IFERROR(COUNTIFS('Audit grid'!$H:$H,'Audit outcomes'!L$41,'Audit grid'!$D:$D,'Audit outcomes'!$C63,'Audit grid'!$E:$E,'Audit outcomes'!$D63,'Audit grid'!$I:$I,$K$40),"N/A")</f>
        <v>0</v>
      </c>
      <c r="M63" s="82">
        <f>IFERROR(COUNTIFS('Audit grid'!$H:$H,'Audit outcomes'!M$41,'Audit grid'!$D:$D,'Audit outcomes'!$C63,'Audit grid'!$E:$E,'Audit outcomes'!$D63,'Audit grid'!$I:$I,$K$40),"N/A")</f>
        <v>0</v>
      </c>
      <c r="N63" s="56">
        <f>IFERROR(COUNTIFS('Audit grid'!$H:$H,'Audit outcomes'!N$41,'Audit grid'!$D:$D,'Audit outcomes'!$C63,'Audit grid'!$E:$E,'Audit outcomes'!$D63,'Audit grid'!$I:$I,$N$40),"N/A")</f>
        <v>0</v>
      </c>
      <c r="O63" s="56">
        <f>IFERROR(COUNTIFS('Audit grid'!$H:$H,'Audit outcomes'!O$41,'Audit grid'!$D:$D,'Audit outcomes'!$C63,'Audit grid'!$E:$E,'Audit outcomes'!$D63,'Audit grid'!$I:$I,$N$40),"N/A")</f>
        <v>1</v>
      </c>
      <c r="P63" s="57">
        <f>IFERROR(COUNTIFS('Audit grid'!$H:$H,'Audit outcomes'!P$41,'Audit grid'!$D:$D,'Audit outcomes'!$C63,'Audit grid'!$E:$E,'Audit outcomes'!$D63,'Audit grid'!$I:$I,$N$40),"N/A")</f>
        <v>0</v>
      </c>
      <c r="Q63" s="71"/>
    </row>
    <row r="64" spans="2:17" ht="17" x14ac:dyDescent="0.2">
      <c r="B64" s="70"/>
      <c r="C64" s="49" t="s">
        <v>72</v>
      </c>
      <c r="D64" s="50" t="s">
        <v>94</v>
      </c>
      <c r="E64" s="81">
        <f>IFERROR(COUNTIFS('Audit grid'!$H:$H,'Audit outcomes'!E$41,'Audit grid'!$D:$D,'Audit outcomes'!$C64,'Audit grid'!$E:$E,'Audit outcomes'!$D64),"N/A")</f>
        <v>0</v>
      </c>
      <c r="F64" s="56">
        <f>IFERROR(COUNTIFS('Audit grid'!$H:$H,'Audit outcomes'!F$41,'Audit grid'!$D:$D,'Audit outcomes'!$C64,'Audit grid'!$E:$E,'Audit outcomes'!$D64),"N/A")</f>
        <v>1</v>
      </c>
      <c r="G64" s="82">
        <f>IFERROR(COUNTIFS('Audit grid'!$H:$H,'Audit outcomes'!G$41,'Audit grid'!$D:$D,'Audit outcomes'!$C64,'Audit grid'!$E:$E,'Audit outcomes'!$D64),"N/A")</f>
        <v>0</v>
      </c>
      <c r="H64" s="56">
        <f>IFERROR(COUNTIFS('Audit grid'!$H:$H,'Audit outcomes'!H$41,'Audit grid'!$D:$D,'Audit outcomes'!$C64,'Audit grid'!$E:$E,'Audit outcomes'!$D64,'Audit grid'!$I:$I,$H$40),"N/A")</f>
        <v>0</v>
      </c>
      <c r="I64" s="56">
        <f>IFERROR(COUNTIFS('Audit grid'!$H:$H,'Audit outcomes'!I$41,'Audit grid'!$D:$D,'Audit outcomes'!$C64,'Audit grid'!$E:$E,'Audit outcomes'!$D64,'Audit grid'!$I:$I,$H$40),"N/A")</f>
        <v>0</v>
      </c>
      <c r="J64" s="56">
        <f>IFERROR(COUNTIFS('Audit grid'!$H:$H,'Audit outcomes'!J$41,'Audit grid'!$D:$D,'Audit outcomes'!$C64,'Audit grid'!$E:$E,'Audit outcomes'!$D64,'Audit grid'!$I:$I,$H$40),"N/A")</f>
        <v>0</v>
      </c>
      <c r="K64" s="81">
        <f>IFERROR(COUNTIFS('Audit grid'!$H:$H,'Audit outcomes'!K$41,'Audit grid'!$D:$D,'Audit outcomes'!$C64,'Audit grid'!$E:$E,'Audit outcomes'!$D64,'Audit grid'!$I:$I,$K$40),"N/A")</f>
        <v>0</v>
      </c>
      <c r="L64" s="56">
        <f>IFERROR(COUNTIFS('Audit grid'!$H:$H,'Audit outcomes'!L$41,'Audit grid'!$D:$D,'Audit outcomes'!$C64,'Audit grid'!$E:$E,'Audit outcomes'!$D64,'Audit grid'!$I:$I,$K$40),"N/A")</f>
        <v>0</v>
      </c>
      <c r="M64" s="82">
        <f>IFERROR(COUNTIFS('Audit grid'!$H:$H,'Audit outcomes'!M$41,'Audit grid'!$D:$D,'Audit outcomes'!$C64,'Audit grid'!$E:$E,'Audit outcomes'!$D64,'Audit grid'!$I:$I,$K$40),"N/A")</f>
        <v>0</v>
      </c>
      <c r="N64" s="56">
        <f>IFERROR(COUNTIFS('Audit grid'!$H:$H,'Audit outcomes'!N$41,'Audit grid'!$D:$D,'Audit outcomes'!$C64,'Audit grid'!$E:$E,'Audit outcomes'!$D64,'Audit grid'!$I:$I,$N$40),"N/A")</f>
        <v>0</v>
      </c>
      <c r="O64" s="56">
        <f>IFERROR(COUNTIFS('Audit grid'!$H:$H,'Audit outcomes'!O$41,'Audit grid'!$D:$D,'Audit outcomes'!$C64,'Audit grid'!$E:$E,'Audit outcomes'!$D64,'Audit grid'!$I:$I,$N$40),"N/A")</f>
        <v>1</v>
      </c>
      <c r="P64" s="57">
        <f>IFERROR(COUNTIFS('Audit grid'!$H:$H,'Audit outcomes'!P$41,'Audit grid'!$D:$D,'Audit outcomes'!$C64,'Audit grid'!$E:$E,'Audit outcomes'!$D64,'Audit grid'!$I:$I,$N$40),"N/A")</f>
        <v>0</v>
      </c>
      <c r="Q64" s="71"/>
    </row>
    <row r="65" spans="2:17" ht="17" x14ac:dyDescent="0.2">
      <c r="B65" s="70"/>
      <c r="C65" s="49" t="s">
        <v>72</v>
      </c>
      <c r="D65" s="50" t="s">
        <v>95</v>
      </c>
      <c r="E65" s="81">
        <f>IFERROR(COUNTIFS('Audit grid'!$H:$H,'Audit outcomes'!E$41,'Audit grid'!$D:$D,'Audit outcomes'!$C65,'Audit grid'!$E:$E,'Audit outcomes'!$D65),"N/A")</f>
        <v>0</v>
      </c>
      <c r="F65" s="56">
        <f>IFERROR(COUNTIFS('Audit grid'!$H:$H,'Audit outcomes'!F$41,'Audit grid'!$D:$D,'Audit outcomes'!$C65,'Audit grid'!$E:$E,'Audit outcomes'!$D65),"N/A")</f>
        <v>2</v>
      </c>
      <c r="G65" s="82">
        <f>IFERROR(COUNTIFS('Audit grid'!$H:$H,'Audit outcomes'!G$41,'Audit grid'!$D:$D,'Audit outcomes'!$C65,'Audit grid'!$E:$E,'Audit outcomes'!$D65),"N/A")</f>
        <v>1</v>
      </c>
      <c r="H65" s="56">
        <f>IFERROR(COUNTIFS('Audit grid'!$H:$H,'Audit outcomes'!H$41,'Audit grid'!$D:$D,'Audit outcomes'!$C65,'Audit grid'!$E:$E,'Audit outcomes'!$D65,'Audit grid'!$I:$I,$H$40),"N/A")</f>
        <v>0</v>
      </c>
      <c r="I65" s="56">
        <f>IFERROR(COUNTIFS('Audit grid'!$H:$H,'Audit outcomes'!I$41,'Audit grid'!$D:$D,'Audit outcomes'!$C65,'Audit grid'!$E:$E,'Audit outcomes'!$D65,'Audit grid'!$I:$I,$H$40),"N/A")</f>
        <v>0</v>
      </c>
      <c r="J65" s="56">
        <f>IFERROR(COUNTIFS('Audit grid'!$H:$H,'Audit outcomes'!J$41,'Audit grid'!$D:$D,'Audit outcomes'!$C65,'Audit grid'!$E:$E,'Audit outcomes'!$D65,'Audit grid'!$I:$I,$H$40),"N/A")</f>
        <v>0</v>
      </c>
      <c r="K65" s="81">
        <f>IFERROR(COUNTIFS('Audit grid'!$H:$H,'Audit outcomes'!K$41,'Audit grid'!$D:$D,'Audit outcomes'!$C65,'Audit grid'!$E:$E,'Audit outcomes'!$D65,'Audit grid'!$I:$I,$K$40),"N/A")</f>
        <v>0</v>
      </c>
      <c r="L65" s="56">
        <f>IFERROR(COUNTIFS('Audit grid'!$H:$H,'Audit outcomes'!L$41,'Audit grid'!$D:$D,'Audit outcomes'!$C65,'Audit grid'!$E:$E,'Audit outcomes'!$D65,'Audit grid'!$I:$I,$K$40),"N/A")</f>
        <v>0</v>
      </c>
      <c r="M65" s="82">
        <f>IFERROR(COUNTIFS('Audit grid'!$H:$H,'Audit outcomes'!M$41,'Audit grid'!$D:$D,'Audit outcomes'!$C65,'Audit grid'!$E:$E,'Audit outcomes'!$D65,'Audit grid'!$I:$I,$K$40),"N/A")</f>
        <v>0</v>
      </c>
      <c r="N65" s="56">
        <f>IFERROR(COUNTIFS('Audit grid'!$H:$H,'Audit outcomes'!N$41,'Audit grid'!$D:$D,'Audit outcomes'!$C65,'Audit grid'!$E:$E,'Audit outcomes'!$D65,'Audit grid'!$I:$I,$N$40),"N/A")</f>
        <v>0</v>
      </c>
      <c r="O65" s="56">
        <f>IFERROR(COUNTIFS('Audit grid'!$H:$H,'Audit outcomes'!O$41,'Audit grid'!$D:$D,'Audit outcomes'!$C65,'Audit grid'!$E:$E,'Audit outcomes'!$D65,'Audit grid'!$I:$I,$N$40),"N/A")</f>
        <v>2</v>
      </c>
      <c r="P65" s="57">
        <f>IFERROR(COUNTIFS('Audit grid'!$H:$H,'Audit outcomes'!P$41,'Audit grid'!$D:$D,'Audit outcomes'!$C65,'Audit grid'!$E:$E,'Audit outcomes'!$D65,'Audit grid'!$I:$I,$N$40),"N/A")</f>
        <v>1</v>
      </c>
      <c r="Q65" s="71"/>
    </row>
    <row r="66" spans="2:17" ht="17" x14ac:dyDescent="0.2">
      <c r="B66" s="70"/>
      <c r="C66" s="49" t="s">
        <v>72</v>
      </c>
      <c r="D66" s="50" t="s">
        <v>96</v>
      </c>
      <c r="E66" s="81">
        <f>IFERROR(COUNTIFS('Audit grid'!$H:$H,'Audit outcomes'!E$41,'Audit grid'!$D:$D,'Audit outcomes'!$C66,'Audit grid'!$E:$E,'Audit outcomes'!$D66),"N/A")</f>
        <v>0</v>
      </c>
      <c r="F66" s="56">
        <f>IFERROR(COUNTIFS('Audit grid'!$H:$H,'Audit outcomes'!F$41,'Audit grid'!$D:$D,'Audit outcomes'!$C66,'Audit grid'!$E:$E,'Audit outcomes'!$D66),"N/A")</f>
        <v>3</v>
      </c>
      <c r="G66" s="82">
        <f>IFERROR(COUNTIFS('Audit grid'!$H:$H,'Audit outcomes'!G$41,'Audit grid'!$D:$D,'Audit outcomes'!$C66,'Audit grid'!$E:$E,'Audit outcomes'!$D66),"N/A")</f>
        <v>2</v>
      </c>
      <c r="H66" s="56">
        <f>IFERROR(COUNTIFS('Audit grid'!$H:$H,'Audit outcomes'!H$41,'Audit grid'!$D:$D,'Audit outcomes'!$C66,'Audit grid'!$E:$E,'Audit outcomes'!$D66,'Audit grid'!$I:$I,$H$40),"N/A")</f>
        <v>0</v>
      </c>
      <c r="I66" s="56">
        <f>IFERROR(COUNTIFS('Audit grid'!$H:$H,'Audit outcomes'!I$41,'Audit grid'!$D:$D,'Audit outcomes'!$C66,'Audit grid'!$E:$E,'Audit outcomes'!$D66,'Audit grid'!$I:$I,$H$40),"N/A")</f>
        <v>0</v>
      </c>
      <c r="J66" s="56">
        <f>IFERROR(COUNTIFS('Audit grid'!$H:$H,'Audit outcomes'!J$41,'Audit grid'!$D:$D,'Audit outcomes'!$C66,'Audit grid'!$E:$E,'Audit outcomes'!$D66,'Audit grid'!$I:$I,$H$40),"N/A")</f>
        <v>0</v>
      </c>
      <c r="K66" s="81">
        <f>IFERROR(COUNTIFS('Audit grid'!$H:$H,'Audit outcomes'!K$41,'Audit grid'!$D:$D,'Audit outcomes'!$C66,'Audit grid'!$E:$E,'Audit outcomes'!$D66,'Audit grid'!$I:$I,$K$40),"N/A")</f>
        <v>0</v>
      </c>
      <c r="L66" s="56">
        <f>IFERROR(COUNTIFS('Audit grid'!$H:$H,'Audit outcomes'!L$41,'Audit grid'!$D:$D,'Audit outcomes'!$C66,'Audit grid'!$E:$E,'Audit outcomes'!$D66,'Audit grid'!$I:$I,$K$40),"N/A")</f>
        <v>0</v>
      </c>
      <c r="M66" s="82">
        <f>IFERROR(COUNTIFS('Audit grid'!$H:$H,'Audit outcomes'!M$41,'Audit grid'!$D:$D,'Audit outcomes'!$C66,'Audit grid'!$E:$E,'Audit outcomes'!$D66,'Audit grid'!$I:$I,$K$40),"N/A")</f>
        <v>0</v>
      </c>
      <c r="N66" s="56">
        <f>IFERROR(COUNTIFS('Audit grid'!$H:$H,'Audit outcomes'!N$41,'Audit grid'!$D:$D,'Audit outcomes'!$C66,'Audit grid'!$E:$E,'Audit outcomes'!$D66,'Audit grid'!$I:$I,$N$40),"N/A")</f>
        <v>0</v>
      </c>
      <c r="O66" s="56">
        <f>IFERROR(COUNTIFS('Audit grid'!$H:$H,'Audit outcomes'!O$41,'Audit grid'!$D:$D,'Audit outcomes'!$C66,'Audit grid'!$E:$E,'Audit outcomes'!$D66,'Audit grid'!$I:$I,$N$40),"N/A")</f>
        <v>3</v>
      </c>
      <c r="P66" s="57">
        <f>IFERROR(COUNTIFS('Audit grid'!$H:$H,'Audit outcomes'!P$41,'Audit grid'!$D:$D,'Audit outcomes'!$C66,'Audit grid'!$E:$E,'Audit outcomes'!$D66,'Audit grid'!$I:$I,$N$40),"N/A")</f>
        <v>2</v>
      </c>
      <c r="Q66" s="71"/>
    </row>
    <row r="67" spans="2:17" ht="17" x14ac:dyDescent="0.2">
      <c r="B67" s="70"/>
      <c r="C67" s="49" t="s">
        <v>72</v>
      </c>
      <c r="D67" s="50" t="s">
        <v>97</v>
      </c>
      <c r="E67" s="81">
        <f>IFERROR(COUNTIFS('Audit grid'!$H:$H,'Audit outcomes'!E$41,'Audit grid'!$D:$D,'Audit outcomes'!$C67,'Audit grid'!$E:$E,'Audit outcomes'!$D67),"N/A")</f>
        <v>0</v>
      </c>
      <c r="F67" s="56">
        <f>IFERROR(COUNTIFS('Audit grid'!$H:$H,'Audit outcomes'!F$41,'Audit grid'!$D:$D,'Audit outcomes'!$C67,'Audit grid'!$E:$E,'Audit outcomes'!$D67),"N/A")</f>
        <v>1</v>
      </c>
      <c r="G67" s="82">
        <f>IFERROR(COUNTIFS('Audit grid'!$H:$H,'Audit outcomes'!G$41,'Audit grid'!$D:$D,'Audit outcomes'!$C67,'Audit grid'!$E:$E,'Audit outcomes'!$D67),"N/A")</f>
        <v>0</v>
      </c>
      <c r="H67" s="56">
        <f>IFERROR(COUNTIFS('Audit grid'!$H:$H,'Audit outcomes'!H$41,'Audit grid'!$D:$D,'Audit outcomes'!$C67,'Audit grid'!$E:$E,'Audit outcomes'!$D67,'Audit grid'!$I:$I,$H$40),"N/A")</f>
        <v>0</v>
      </c>
      <c r="I67" s="56">
        <f>IFERROR(COUNTIFS('Audit grid'!$H:$H,'Audit outcomes'!I$41,'Audit grid'!$D:$D,'Audit outcomes'!$C67,'Audit grid'!$E:$E,'Audit outcomes'!$D67,'Audit grid'!$I:$I,$H$40),"N/A")</f>
        <v>0</v>
      </c>
      <c r="J67" s="56">
        <f>IFERROR(COUNTIFS('Audit grid'!$H:$H,'Audit outcomes'!J$41,'Audit grid'!$D:$D,'Audit outcomes'!$C67,'Audit grid'!$E:$E,'Audit outcomes'!$D67,'Audit grid'!$I:$I,$H$40),"N/A")</f>
        <v>0</v>
      </c>
      <c r="K67" s="81">
        <f>IFERROR(COUNTIFS('Audit grid'!$H:$H,'Audit outcomes'!K$41,'Audit grid'!$D:$D,'Audit outcomes'!$C67,'Audit grid'!$E:$E,'Audit outcomes'!$D67,'Audit grid'!$I:$I,$K$40),"N/A")</f>
        <v>0</v>
      </c>
      <c r="L67" s="56">
        <f>IFERROR(COUNTIFS('Audit grid'!$H:$H,'Audit outcomes'!L$41,'Audit grid'!$D:$D,'Audit outcomes'!$C67,'Audit grid'!$E:$E,'Audit outcomes'!$D67,'Audit grid'!$I:$I,$K$40),"N/A")</f>
        <v>0</v>
      </c>
      <c r="M67" s="82">
        <f>IFERROR(COUNTIFS('Audit grid'!$H:$H,'Audit outcomes'!M$41,'Audit grid'!$D:$D,'Audit outcomes'!$C67,'Audit grid'!$E:$E,'Audit outcomes'!$D67,'Audit grid'!$I:$I,$K$40),"N/A")</f>
        <v>0</v>
      </c>
      <c r="N67" s="56">
        <f>IFERROR(COUNTIFS('Audit grid'!$H:$H,'Audit outcomes'!N$41,'Audit grid'!$D:$D,'Audit outcomes'!$C67,'Audit grid'!$E:$E,'Audit outcomes'!$D67,'Audit grid'!$I:$I,$N$40),"N/A")</f>
        <v>0</v>
      </c>
      <c r="O67" s="56">
        <f>IFERROR(COUNTIFS('Audit grid'!$H:$H,'Audit outcomes'!O$41,'Audit grid'!$D:$D,'Audit outcomes'!$C67,'Audit grid'!$E:$E,'Audit outcomes'!$D67,'Audit grid'!$I:$I,$N$40),"N/A")</f>
        <v>1</v>
      </c>
      <c r="P67" s="57">
        <f>IFERROR(COUNTIFS('Audit grid'!$H:$H,'Audit outcomes'!P$41,'Audit grid'!$D:$D,'Audit outcomes'!$C67,'Audit grid'!$E:$E,'Audit outcomes'!$D67,'Audit grid'!$I:$I,$N$40),"N/A")</f>
        <v>0</v>
      </c>
      <c r="Q67" s="71"/>
    </row>
    <row r="68" spans="2:17" ht="34" x14ac:dyDescent="0.2">
      <c r="B68" s="70"/>
      <c r="C68" s="49" t="s">
        <v>72</v>
      </c>
      <c r="D68" s="50" t="s">
        <v>98</v>
      </c>
      <c r="E68" s="81">
        <f>IFERROR(COUNTIFS('Audit grid'!$H:$H,'Audit outcomes'!E$41,'Audit grid'!$D:$D,'Audit outcomes'!$C68,'Audit grid'!$E:$E,'Audit outcomes'!$D68),"N/A")</f>
        <v>1</v>
      </c>
      <c r="F68" s="56">
        <f>IFERROR(COUNTIFS('Audit grid'!$H:$H,'Audit outcomes'!F$41,'Audit grid'!$D:$D,'Audit outcomes'!$C68,'Audit grid'!$E:$E,'Audit outcomes'!$D68),"N/A")</f>
        <v>2</v>
      </c>
      <c r="G68" s="82">
        <f>IFERROR(COUNTIFS('Audit grid'!$H:$H,'Audit outcomes'!G$41,'Audit grid'!$D:$D,'Audit outcomes'!$C68,'Audit grid'!$E:$E,'Audit outcomes'!$D68),"N/A")</f>
        <v>0</v>
      </c>
      <c r="H68" s="56">
        <f>IFERROR(COUNTIFS('Audit grid'!$H:$H,'Audit outcomes'!H$41,'Audit grid'!$D:$D,'Audit outcomes'!$C68,'Audit grid'!$E:$E,'Audit outcomes'!$D68,'Audit grid'!$I:$I,$H$40),"N/A")</f>
        <v>0</v>
      </c>
      <c r="I68" s="56">
        <f>IFERROR(COUNTIFS('Audit grid'!$H:$H,'Audit outcomes'!I$41,'Audit grid'!$D:$D,'Audit outcomes'!$C68,'Audit grid'!$E:$E,'Audit outcomes'!$D68,'Audit grid'!$I:$I,$H$40),"N/A")</f>
        <v>0</v>
      </c>
      <c r="J68" s="56">
        <f>IFERROR(COUNTIFS('Audit grid'!$H:$H,'Audit outcomes'!J$41,'Audit grid'!$D:$D,'Audit outcomes'!$C68,'Audit grid'!$E:$E,'Audit outcomes'!$D68,'Audit grid'!$I:$I,$H$40),"N/A")</f>
        <v>0</v>
      </c>
      <c r="K68" s="81">
        <f>IFERROR(COUNTIFS('Audit grid'!$H:$H,'Audit outcomes'!K$41,'Audit grid'!$D:$D,'Audit outcomes'!$C68,'Audit grid'!$E:$E,'Audit outcomes'!$D68,'Audit grid'!$I:$I,$K$40),"N/A")</f>
        <v>0</v>
      </c>
      <c r="L68" s="56">
        <f>IFERROR(COUNTIFS('Audit grid'!$H:$H,'Audit outcomes'!L$41,'Audit grid'!$D:$D,'Audit outcomes'!$C68,'Audit grid'!$E:$E,'Audit outcomes'!$D68,'Audit grid'!$I:$I,$K$40),"N/A")</f>
        <v>0</v>
      </c>
      <c r="M68" s="82">
        <f>IFERROR(COUNTIFS('Audit grid'!$H:$H,'Audit outcomes'!M$41,'Audit grid'!$D:$D,'Audit outcomes'!$C68,'Audit grid'!$E:$E,'Audit outcomes'!$D68,'Audit grid'!$I:$I,$K$40),"N/A")</f>
        <v>0</v>
      </c>
      <c r="N68" s="56">
        <f>IFERROR(COUNTIFS('Audit grid'!$H:$H,'Audit outcomes'!N$41,'Audit grid'!$D:$D,'Audit outcomes'!$C68,'Audit grid'!$E:$E,'Audit outcomes'!$D68,'Audit grid'!$I:$I,$N$40),"N/A")</f>
        <v>1</v>
      </c>
      <c r="O68" s="56">
        <f>IFERROR(COUNTIFS('Audit grid'!$H:$H,'Audit outcomes'!O$41,'Audit grid'!$D:$D,'Audit outcomes'!$C68,'Audit grid'!$E:$E,'Audit outcomes'!$D68,'Audit grid'!$I:$I,$N$40),"N/A")</f>
        <v>2</v>
      </c>
      <c r="P68" s="57">
        <f>IFERROR(COUNTIFS('Audit grid'!$H:$H,'Audit outcomes'!P$41,'Audit grid'!$D:$D,'Audit outcomes'!$C68,'Audit grid'!$E:$E,'Audit outcomes'!$D68,'Audit grid'!$I:$I,$N$40),"N/A")</f>
        <v>0</v>
      </c>
      <c r="Q68" s="71"/>
    </row>
    <row r="69" spans="2:17" ht="17" x14ac:dyDescent="0.2">
      <c r="B69" s="70"/>
      <c r="C69" s="49" t="s">
        <v>72</v>
      </c>
      <c r="D69" s="50" t="s">
        <v>99</v>
      </c>
      <c r="E69" s="81">
        <f>IFERROR(COUNTIFS('Audit grid'!$H:$H,'Audit outcomes'!E$41,'Audit grid'!$D:$D,'Audit outcomes'!$C69,'Audit grid'!$E:$E,'Audit outcomes'!$D69),"N/A")</f>
        <v>0</v>
      </c>
      <c r="F69" s="56">
        <f>IFERROR(COUNTIFS('Audit grid'!$H:$H,'Audit outcomes'!F$41,'Audit grid'!$D:$D,'Audit outcomes'!$C69,'Audit grid'!$E:$E,'Audit outcomes'!$D69),"N/A")</f>
        <v>4</v>
      </c>
      <c r="G69" s="82">
        <f>IFERROR(COUNTIFS('Audit grid'!$H:$H,'Audit outcomes'!G$41,'Audit grid'!$D:$D,'Audit outcomes'!$C69,'Audit grid'!$E:$E,'Audit outcomes'!$D69),"N/A")</f>
        <v>1</v>
      </c>
      <c r="H69" s="56">
        <f>IFERROR(COUNTIFS('Audit grid'!$H:$H,'Audit outcomes'!H$41,'Audit grid'!$D:$D,'Audit outcomes'!$C69,'Audit grid'!$E:$E,'Audit outcomes'!$D69,'Audit grid'!$I:$I,$H$40),"N/A")</f>
        <v>0</v>
      </c>
      <c r="I69" s="56">
        <f>IFERROR(COUNTIFS('Audit grid'!$H:$H,'Audit outcomes'!I$41,'Audit grid'!$D:$D,'Audit outcomes'!$C69,'Audit grid'!$E:$E,'Audit outcomes'!$D69,'Audit grid'!$I:$I,$H$40),"N/A")</f>
        <v>0</v>
      </c>
      <c r="J69" s="56">
        <f>IFERROR(COUNTIFS('Audit grid'!$H:$H,'Audit outcomes'!J$41,'Audit grid'!$D:$D,'Audit outcomes'!$C69,'Audit grid'!$E:$E,'Audit outcomes'!$D69,'Audit grid'!$I:$I,$H$40),"N/A")</f>
        <v>0</v>
      </c>
      <c r="K69" s="81">
        <f>IFERROR(COUNTIFS('Audit grid'!$H:$H,'Audit outcomes'!K$41,'Audit grid'!$D:$D,'Audit outcomes'!$C69,'Audit grid'!$E:$E,'Audit outcomes'!$D69,'Audit grid'!$I:$I,$K$40),"N/A")</f>
        <v>0</v>
      </c>
      <c r="L69" s="56">
        <f>IFERROR(COUNTIFS('Audit grid'!$H:$H,'Audit outcomes'!L$41,'Audit grid'!$D:$D,'Audit outcomes'!$C69,'Audit grid'!$E:$E,'Audit outcomes'!$D69,'Audit grid'!$I:$I,$K$40),"N/A")</f>
        <v>0</v>
      </c>
      <c r="M69" s="82">
        <f>IFERROR(COUNTIFS('Audit grid'!$H:$H,'Audit outcomes'!M$41,'Audit grid'!$D:$D,'Audit outcomes'!$C69,'Audit grid'!$E:$E,'Audit outcomes'!$D69,'Audit grid'!$I:$I,$K$40),"N/A")</f>
        <v>0</v>
      </c>
      <c r="N69" s="56">
        <f>IFERROR(COUNTIFS('Audit grid'!$H:$H,'Audit outcomes'!N$41,'Audit grid'!$D:$D,'Audit outcomes'!$C69,'Audit grid'!$E:$E,'Audit outcomes'!$D69,'Audit grid'!$I:$I,$N$40),"N/A")</f>
        <v>0</v>
      </c>
      <c r="O69" s="56">
        <f>IFERROR(COUNTIFS('Audit grid'!$H:$H,'Audit outcomes'!O$41,'Audit grid'!$D:$D,'Audit outcomes'!$C69,'Audit grid'!$E:$E,'Audit outcomes'!$D69,'Audit grid'!$I:$I,$N$40),"N/A")</f>
        <v>4</v>
      </c>
      <c r="P69" s="57">
        <f>IFERROR(COUNTIFS('Audit grid'!$H:$H,'Audit outcomes'!P$41,'Audit grid'!$D:$D,'Audit outcomes'!$C69,'Audit grid'!$E:$E,'Audit outcomes'!$D69,'Audit grid'!$I:$I,$N$40),"N/A")</f>
        <v>1</v>
      </c>
      <c r="Q69" s="71"/>
    </row>
    <row r="70" spans="2:17" ht="17" x14ac:dyDescent="0.2">
      <c r="B70" s="70"/>
      <c r="C70" s="49" t="s">
        <v>72</v>
      </c>
      <c r="D70" s="50" t="s">
        <v>100</v>
      </c>
      <c r="E70" s="81">
        <f>IFERROR(COUNTIFS('Audit grid'!$H:$H,'Audit outcomes'!E$41,'Audit grid'!$D:$D,'Audit outcomes'!$C70,'Audit grid'!$E:$E,'Audit outcomes'!$D70),"N/A")</f>
        <v>0</v>
      </c>
      <c r="F70" s="56">
        <f>IFERROR(COUNTIFS('Audit grid'!$H:$H,'Audit outcomes'!F$41,'Audit grid'!$D:$D,'Audit outcomes'!$C70,'Audit grid'!$E:$E,'Audit outcomes'!$D70),"N/A")</f>
        <v>1</v>
      </c>
      <c r="G70" s="82">
        <f>IFERROR(COUNTIFS('Audit grid'!$H:$H,'Audit outcomes'!G$41,'Audit grid'!$D:$D,'Audit outcomes'!$C70,'Audit grid'!$E:$E,'Audit outcomes'!$D70),"N/A")</f>
        <v>0</v>
      </c>
      <c r="H70" s="56">
        <f>IFERROR(COUNTIFS('Audit grid'!$H:$H,'Audit outcomes'!H$41,'Audit grid'!$D:$D,'Audit outcomes'!$C70,'Audit grid'!$E:$E,'Audit outcomes'!$D70,'Audit grid'!$I:$I,$H$40),"N/A")</f>
        <v>0</v>
      </c>
      <c r="I70" s="56">
        <f>IFERROR(COUNTIFS('Audit grid'!$H:$H,'Audit outcomes'!I$41,'Audit grid'!$D:$D,'Audit outcomes'!$C70,'Audit grid'!$E:$E,'Audit outcomes'!$D70,'Audit grid'!$I:$I,$H$40),"N/A")</f>
        <v>0</v>
      </c>
      <c r="J70" s="56">
        <f>IFERROR(COUNTIFS('Audit grid'!$H:$H,'Audit outcomes'!J$41,'Audit grid'!$D:$D,'Audit outcomes'!$C70,'Audit grid'!$E:$E,'Audit outcomes'!$D70,'Audit grid'!$I:$I,$H$40),"N/A")</f>
        <v>0</v>
      </c>
      <c r="K70" s="81">
        <f>IFERROR(COUNTIFS('Audit grid'!$H:$H,'Audit outcomes'!K$41,'Audit grid'!$D:$D,'Audit outcomes'!$C70,'Audit grid'!$E:$E,'Audit outcomes'!$D70,'Audit grid'!$I:$I,$K$40),"N/A")</f>
        <v>0</v>
      </c>
      <c r="L70" s="56">
        <f>IFERROR(COUNTIFS('Audit grid'!$H:$H,'Audit outcomes'!L$41,'Audit grid'!$D:$D,'Audit outcomes'!$C70,'Audit grid'!$E:$E,'Audit outcomes'!$D70,'Audit grid'!$I:$I,$K$40),"N/A")</f>
        <v>0</v>
      </c>
      <c r="M70" s="82">
        <f>IFERROR(COUNTIFS('Audit grid'!$H:$H,'Audit outcomes'!M$41,'Audit grid'!$D:$D,'Audit outcomes'!$C70,'Audit grid'!$E:$E,'Audit outcomes'!$D70,'Audit grid'!$I:$I,$K$40),"N/A")</f>
        <v>0</v>
      </c>
      <c r="N70" s="56">
        <f>IFERROR(COUNTIFS('Audit grid'!$H:$H,'Audit outcomes'!N$41,'Audit grid'!$D:$D,'Audit outcomes'!$C70,'Audit grid'!$E:$E,'Audit outcomes'!$D70,'Audit grid'!$I:$I,$N$40),"N/A")</f>
        <v>0</v>
      </c>
      <c r="O70" s="56">
        <f>IFERROR(COUNTIFS('Audit grid'!$H:$H,'Audit outcomes'!O$41,'Audit grid'!$D:$D,'Audit outcomes'!$C70,'Audit grid'!$E:$E,'Audit outcomes'!$D70,'Audit grid'!$I:$I,$N$40),"N/A")</f>
        <v>1</v>
      </c>
      <c r="P70" s="57">
        <f>IFERROR(COUNTIFS('Audit grid'!$H:$H,'Audit outcomes'!P$41,'Audit grid'!$D:$D,'Audit outcomes'!$C70,'Audit grid'!$E:$E,'Audit outcomes'!$D70,'Audit grid'!$I:$I,$N$40),"N/A")</f>
        <v>0</v>
      </c>
      <c r="Q70" s="71"/>
    </row>
    <row r="71" spans="2:17" ht="17" x14ac:dyDescent="0.2">
      <c r="B71" s="70"/>
      <c r="C71" s="49" t="s">
        <v>72</v>
      </c>
      <c r="D71" s="50" t="s">
        <v>101</v>
      </c>
      <c r="E71" s="81">
        <f>IFERROR(COUNTIFS('Audit grid'!$H:$H,'Audit outcomes'!E$41,'Audit grid'!$D:$D,'Audit outcomes'!$C71,'Audit grid'!$E:$E,'Audit outcomes'!$D71),"N/A")</f>
        <v>0</v>
      </c>
      <c r="F71" s="56">
        <f>IFERROR(COUNTIFS('Audit grid'!$H:$H,'Audit outcomes'!F$41,'Audit grid'!$D:$D,'Audit outcomes'!$C71,'Audit grid'!$E:$E,'Audit outcomes'!$D71),"N/A")</f>
        <v>1</v>
      </c>
      <c r="G71" s="82">
        <f>IFERROR(COUNTIFS('Audit grid'!$H:$H,'Audit outcomes'!G$41,'Audit grid'!$D:$D,'Audit outcomes'!$C71,'Audit grid'!$E:$E,'Audit outcomes'!$D71),"N/A")</f>
        <v>0</v>
      </c>
      <c r="H71" s="56">
        <f>IFERROR(COUNTIFS('Audit grid'!$H:$H,'Audit outcomes'!H$41,'Audit grid'!$D:$D,'Audit outcomes'!$C71,'Audit grid'!$E:$E,'Audit outcomes'!$D71,'Audit grid'!$I:$I,$H$40),"N/A")</f>
        <v>0</v>
      </c>
      <c r="I71" s="56">
        <f>IFERROR(COUNTIFS('Audit grid'!$H:$H,'Audit outcomes'!I$41,'Audit grid'!$D:$D,'Audit outcomes'!$C71,'Audit grid'!$E:$E,'Audit outcomes'!$D71,'Audit grid'!$I:$I,$H$40),"N/A")</f>
        <v>0</v>
      </c>
      <c r="J71" s="56">
        <f>IFERROR(COUNTIFS('Audit grid'!$H:$H,'Audit outcomes'!J$41,'Audit grid'!$D:$D,'Audit outcomes'!$C71,'Audit grid'!$E:$E,'Audit outcomes'!$D71,'Audit grid'!$I:$I,$H$40),"N/A")</f>
        <v>0</v>
      </c>
      <c r="K71" s="81">
        <f>IFERROR(COUNTIFS('Audit grid'!$H:$H,'Audit outcomes'!K$41,'Audit grid'!$D:$D,'Audit outcomes'!$C71,'Audit grid'!$E:$E,'Audit outcomes'!$D71,'Audit grid'!$I:$I,$K$40),"N/A")</f>
        <v>0</v>
      </c>
      <c r="L71" s="56">
        <f>IFERROR(COUNTIFS('Audit grid'!$H:$H,'Audit outcomes'!L$41,'Audit grid'!$D:$D,'Audit outcomes'!$C71,'Audit grid'!$E:$E,'Audit outcomes'!$D71,'Audit grid'!$I:$I,$K$40),"N/A")</f>
        <v>0</v>
      </c>
      <c r="M71" s="82">
        <f>IFERROR(COUNTIFS('Audit grid'!$H:$H,'Audit outcomes'!M$41,'Audit grid'!$D:$D,'Audit outcomes'!$C71,'Audit grid'!$E:$E,'Audit outcomes'!$D71,'Audit grid'!$I:$I,$K$40),"N/A")</f>
        <v>0</v>
      </c>
      <c r="N71" s="56">
        <f>IFERROR(COUNTIFS('Audit grid'!$H:$H,'Audit outcomes'!N$41,'Audit grid'!$D:$D,'Audit outcomes'!$C71,'Audit grid'!$E:$E,'Audit outcomes'!$D71,'Audit grid'!$I:$I,$N$40),"N/A")</f>
        <v>0</v>
      </c>
      <c r="O71" s="56">
        <f>IFERROR(COUNTIFS('Audit grid'!$H:$H,'Audit outcomes'!O$41,'Audit grid'!$D:$D,'Audit outcomes'!$C71,'Audit grid'!$E:$E,'Audit outcomes'!$D71,'Audit grid'!$I:$I,$N$40),"N/A")</f>
        <v>1</v>
      </c>
      <c r="P71" s="57">
        <f>IFERROR(COUNTIFS('Audit grid'!$H:$H,'Audit outcomes'!P$41,'Audit grid'!$D:$D,'Audit outcomes'!$C71,'Audit grid'!$E:$E,'Audit outcomes'!$D71,'Audit grid'!$I:$I,$N$40),"N/A")</f>
        <v>0</v>
      </c>
      <c r="Q71" s="71"/>
    </row>
    <row r="72" spans="2:17" ht="17" x14ac:dyDescent="0.2">
      <c r="B72" s="70"/>
      <c r="C72" s="49" t="s">
        <v>72</v>
      </c>
      <c r="D72" s="50" t="s">
        <v>102</v>
      </c>
      <c r="E72" s="81">
        <f>IFERROR(COUNTIFS('Audit grid'!$H:$H,'Audit outcomes'!E$41,'Audit grid'!$D:$D,'Audit outcomes'!$C72,'Audit grid'!$E:$E,'Audit outcomes'!$D72),"N/A")</f>
        <v>0</v>
      </c>
      <c r="F72" s="56">
        <f>IFERROR(COUNTIFS('Audit grid'!$H:$H,'Audit outcomes'!F$41,'Audit grid'!$D:$D,'Audit outcomes'!$C72,'Audit grid'!$E:$E,'Audit outcomes'!$D72),"N/A")</f>
        <v>1</v>
      </c>
      <c r="G72" s="82">
        <f>IFERROR(COUNTIFS('Audit grid'!$H:$H,'Audit outcomes'!G$41,'Audit grid'!$D:$D,'Audit outcomes'!$C72,'Audit grid'!$E:$E,'Audit outcomes'!$D72),"N/A")</f>
        <v>0</v>
      </c>
      <c r="H72" s="56">
        <f>IFERROR(COUNTIFS('Audit grid'!$H:$H,'Audit outcomes'!H$41,'Audit grid'!$D:$D,'Audit outcomes'!$C72,'Audit grid'!$E:$E,'Audit outcomes'!$D72,'Audit grid'!$I:$I,$H$40),"N/A")</f>
        <v>0</v>
      </c>
      <c r="I72" s="56">
        <f>IFERROR(COUNTIFS('Audit grid'!$H:$H,'Audit outcomes'!I$41,'Audit grid'!$D:$D,'Audit outcomes'!$C72,'Audit grid'!$E:$E,'Audit outcomes'!$D72,'Audit grid'!$I:$I,$H$40),"N/A")</f>
        <v>0</v>
      </c>
      <c r="J72" s="56">
        <f>IFERROR(COUNTIFS('Audit grid'!$H:$H,'Audit outcomes'!J$41,'Audit grid'!$D:$D,'Audit outcomes'!$C72,'Audit grid'!$E:$E,'Audit outcomes'!$D72,'Audit grid'!$I:$I,$H$40),"N/A")</f>
        <v>0</v>
      </c>
      <c r="K72" s="81">
        <f>IFERROR(COUNTIFS('Audit grid'!$H:$H,'Audit outcomes'!K$41,'Audit grid'!$D:$D,'Audit outcomes'!$C72,'Audit grid'!$E:$E,'Audit outcomes'!$D72,'Audit grid'!$I:$I,$K$40),"N/A")</f>
        <v>0</v>
      </c>
      <c r="L72" s="56">
        <f>IFERROR(COUNTIFS('Audit grid'!$H:$H,'Audit outcomes'!L$41,'Audit grid'!$D:$D,'Audit outcomes'!$C72,'Audit grid'!$E:$E,'Audit outcomes'!$D72,'Audit grid'!$I:$I,$K$40),"N/A")</f>
        <v>0</v>
      </c>
      <c r="M72" s="82">
        <f>IFERROR(COUNTIFS('Audit grid'!$H:$H,'Audit outcomes'!M$41,'Audit grid'!$D:$D,'Audit outcomes'!$C72,'Audit grid'!$E:$E,'Audit outcomes'!$D72,'Audit grid'!$I:$I,$K$40),"N/A")</f>
        <v>0</v>
      </c>
      <c r="N72" s="56">
        <f>IFERROR(COUNTIFS('Audit grid'!$H:$H,'Audit outcomes'!N$41,'Audit grid'!$D:$D,'Audit outcomes'!$C72,'Audit grid'!$E:$E,'Audit outcomes'!$D72,'Audit grid'!$I:$I,$N$40),"N/A")</f>
        <v>0</v>
      </c>
      <c r="O72" s="56">
        <f>IFERROR(COUNTIFS('Audit grid'!$H:$H,'Audit outcomes'!O$41,'Audit grid'!$D:$D,'Audit outcomes'!$C72,'Audit grid'!$E:$E,'Audit outcomes'!$D72,'Audit grid'!$I:$I,$N$40),"N/A")</f>
        <v>1</v>
      </c>
      <c r="P72" s="57">
        <f>IFERROR(COUNTIFS('Audit grid'!$H:$H,'Audit outcomes'!P$41,'Audit grid'!$D:$D,'Audit outcomes'!$C72,'Audit grid'!$E:$E,'Audit outcomes'!$D72,'Audit grid'!$I:$I,$N$40),"N/A")</f>
        <v>0</v>
      </c>
      <c r="Q72" s="71"/>
    </row>
    <row r="73" spans="2:17" ht="17" x14ac:dyDescent="0.2">
      <c r="B73" s="70"/>
      <c r="C73" s="49" t="s">
        <v>72</v>
      </c>
      <c r="D73" s="50" t="s">
        <v>103</v>
      </c>
      <c r="E73" s="81">
        <f>IFERROR(COUNTIFS('Audit grid'!$H:$H,'Audit outcomes'!E$41,'Audit grid'!$D:$D,'Audit outcomes'!$C73,'Audit grid'!$E:$E,'Audit outcomes'!$D73),"N/A")</f>
        <v>0</v>
      </c>
      <c r="F73" s="56">
        <f>IFERROR(COUNTIFS('Audit grid'!$H:$H,'Audit outcomes'!F$41,'Audit grid'!$D:$D,'Audit outcomes'!$C73,'Audit grid'!$E:$E,'Audit outcomes'!$D73),"N/A")</f>
        <v>1</v>
      </c>
      <c r="G73" s="82">
        <f>IFERROR(COUNTIFS('Audit grid'!$H:$H,'Audit outcomes'!G$41,'Audit grid'!$D:$D,'Audit outcomes'!$C73,'Audit grid'!$E:$E,'Audit outcomes'!$D73),"N/A")</f>
        <v>2</v>
      </c>
      <c r="H73" s="56">
        <f>IFERROR(COUNTIFS('Audit grid'!$H:$H,'Audit outcomes'!H$41,'Audit grid'!$D:$D,'Audit outcomes'!$C73,'Audit grid'!$E:$E,'Audit outcomes'!$D73,'Audit grid'!$I:$I,$H$40),"N/A")</f>
        <v>0</v>
      </c>
      <c r="I73" s="56">
        <f>IFERROR(COUNTIFS('Audit grid'!$H:$H,'Audit outcomes'!I$41,'Audit grid'!$D:$D,'Audit outcomes'!$C73,'Audit grid'!$E:$E,'Audit outcomes'!$D73,'Audit grid'!$I:$I,$H$40),"N/A")</f>
        <v>0</v>
      </c>
      <c r="J73" s="56">
        <f>IFERROR(COUNTIFS('Audit grid'!$H:$H,'Audit outcomes'!J$41,'Audit grid'!$D:$D,'Audit outcomes'!$C73,'Audit grid'!$E:$E,'Audit outcomes'!$D73,'Audit grid'!$I:$I,$H$40),"N/A")</f>
        <v>0</v>
      </c>
      <c r="K73" s="81">
        <f>IFERROR(COUNTIFS('Audit grid'!$H:$H,'Audit outcomes'!K$41,'Audit grid'!$D:$D,'Audit outcomes'!$C73,'Audit grid'!$E:$E,'Audit outcomes'!$D73,'Audit grid'!$I:$I,$K$40),"N/A")</f>
        <v>0</v>
      </c>
      <c r="L73" s="56">
        <f>IFERROR(COUNTIFS('Audit grid'!$H:$H,'Audit outcomes'!L$41,'Audit grid'!$D:$D,'Audit outcomes'!$C73,'Audit grid'!$E:$E,'Audit outcomes'!$D73,'Audit grid'!$I:$I,$K$40),"N/A")</f>
        <v>0</v>
      </c>
      <c r="M73" s="82">
        <f>IFERROR(COUNTIFS('Audit grid'!$H:$H,'Audit outcomes'!M$41,'Audit grid'!$D:$D,'Audit outcomes'!$C73,'Audit grid'!$E:$E,'Audit outcomes'!$D73,'Audit grid'!$I:$I,$K$40),"N/A")</f>
        <v>0</v>
      </c>
      <c r="N73" s="56">
        <f>IFERROR(COUNTIFS('Audit grid'!$H:$H,'Audit outcomes'!N$41,'Audit grid'!$D:$D,'Audit outcomes'!$C73,'Audit grid'!$E:$E,'Audit outcomes'!$D73,'Audit grid'!$I:$I,$N$40),"N/A")</f>
        <v>0</v>
      </c>
      <c r="O73" s="56">
        <f>IFERROR(COUNTIFS('Audit grid'!$H:$H,'Audit outcomes'!O$41,'Audit grid'!$D:$D,'Audit outcomes'!$C73,'Audit grid'!$E:$E,'Audit outcomes'!$D73,'Audit grid'!$I:$I,$N$40),"N/A")</f>
        <v>1</v>
      </c>
      <c r="P73" s="57">
        <f>IFERROR(COUNTIFS('Audit grid'!$H:$H,'Audit outcomes'!P$41,'Audit grid'!$D:$D,'Audit outcomes'!$C73,'Audit grid'!$E:$E,'Audit outcomes'!$D73,'Audit grid'!$I:$I,$N$40),"N/A")</f>
        <v>2</v>
      </c>
      <c r="Q73" s="71"/>
    </row>
    <row r="74" spans="2:17" ht="17" x14ac:dyDescent="0.2">
      <c r="B74" s="70"/>
      <c r="C74" s="49" t="s">
        <v>72</v>
      </c>
      <c r="D74" s="50" t="s">
        <v>104</v>
      </c>
      <c r="E74" s="81">
        <f>IFERROR(COUNTIFS('Audit grid'!$H:$H,'Audit outcomes'!E$41,'Audit grid'!$D:$D,'Audit outcomes'!$C74,'Audit grid'!$E:$E,'Audit outcomes'!$D74),"N/A")</f>
        <v>0</v>
      </c>
      <c r="F74" s="56">
        <f>IFERROR(COUNTIFS('Audit grid'!$H:$H,'Audit outcomes'!F$41,'Audit grid'!$D:$D,'Audit outcomes'!$C74,'Audit grid'!$E:$E,'Audit outcomes'!$D74),"N/A")</f>
        <v>0</v>
      </c>
      <c r="G74" s="82">
        <f>IFERROR(COUNTIFS('Audit grid'!$H:$H,'Audit outcomes'!G$41,'Audit grid'!$D:$D,'Audit outcomes'!$C74,'Audit grid'!$E:$E,'Audit outcomes'!$D74),"N/A")</f>
        <v>1</v>
      </c>
      <c r="H74" s="56">
        <f>IFERROR(COUNTIFS('Audit grid'!$H:$H,'Audit outcomes'!H$41,'Audit grid'!$D:$D,'Audit outcomes'!$C74,'Audit grid'!$E:$E,'Audit outcomes'!$D74,'Audit grid'!$I:$I,$H$40),"N/A")</f>
        <v>0</v>
      </c>
      <c r="I74" s="56">
        <f>IFERROR(COUNTIFS('Audit grid'!$H:$H,'Audit outcomes'!I$41,'Audit grid'!$D:$D,'Audit outcomes'!$C74,'Audit grid'!$E:$E,'Audit outcomes'!$D74,'Audit grid'!$I:$I,$H$40),"N/A")</f>
        <v>0</v>
      </c>
      <c r="J74" s="56">
        <f>IFERROR(COUNTIFS('Audit grid'!$H:$H,'Audit outcomes'!J$41,'Audit grid'!$D:$D,'Audit outcomes'!$C74,'Audit grid'!$E:$E,'Audit outcomes'!$D74,'Audit grid'!$I:$I,$H$40),"N/A")</f>
        <v>0</v>
      </c>
      <c r="K74" s="81">
        <f>IFERROR(COUNTIFS('Audit grid'!$H:$H,'Audit outcomes'!K$41,'Audit grid'!$D:$D,'Audit outcomes'!$C74,'Audit grid'!$E:$E,'Audit outcomes'!$D74,'Audit grid'!$I:$I,$K$40),"N/A")</f>
        <v>0</v>
      </c>
      <c r="L74" s="56">
        <f>IFERROR(COUNTIFS('Audit grid'!$H:$H,'Audit outcomes'!L$41,'Audit grid'!$D:$D,'Audit outcomes'!$C74,'Audit grid'!$E:$E,'Audit outcomes'!$D74,'Audit grid'!$I:$I,$K$40),"N/A")</f>
        <v>0</v>
      </c>
      <c r="M74" s="82">
        <f>IFERROR(COUNTIFS('Audit grid'!$H:$H,'Audit outcomes'!M$41,'Audit grid'!$D:$D,'Audit outcomes'!$C74,'Audit grid'!$E:$E,'Audit outcomes'!$D74,'Audit grid'!$I:$I,$K$40),"N/A")</f>
        <v>0</v>
      </c>
      <c r="N74" s="56">
        <f>IFERROR(COUNTIFS('Audit grid'!$H:$H,'Audit outcomes'!N$41,'Audit grid'!$D:$D,'Audit outcomes'!$C74,'Audit grid'!$E:$E,'Audit outcomes'!$D74,'Audit grid'!$I:$I,$N$40),"N/A")</f>
        <v>0</v>
      </c>
      <c r="O74" s="56">
        <f>IFERROR(COUNTIFS('Audit grid'!$H:$H,'Audit outcomes'!O$41,'Audit grid'!$D:$D,'Audit outcomes'!$C74,'Audit grid'!$E:$E,'Audit outcomes'!$D74,'Audit grid'!$I:$I,$N$40),"N/A")</f>
        <v>0</v>
      </c>
      <c r="P74" s="57">
        <f>IFERROR(COUNTIFS('Audit grid'!$H:$H,'Audit outcomes'!P$41,'Audit grid'!$D:$D,'Audit outcomes'!$C74,'Audit grid'!$E:$E,'Audit outcomes'!$D74,'Audit grid'!$I:$I,$N$40),"N/A")</f>
        <v>1</v>
      </c>
      <c r="Q74" s="71"/>
    </row>
    <row r="75" spans="2:17" ht="102" x14ac:dyDescent="0.2">
      <c r="B75" s="70"/>
      <c r="C75" s="49" t="s">
        <v>72</v>
      </c>
      <c r="D75" s="50" t="s">
        <v>105</v>
      </c>
      <c r="E75" s="81">
        <f>IFERROR(COUNTIFS('Audit grid'!$H:$H,'Audit outcomes'!E$41,'Audit grid'!$D:$D,'Audit outcomes'!$C75,'Audit grid'!$E:$E,'Audit outcomes'!$D75),"N/A")</f>
        <v>0</v>
      </c>
      <c r="F75" s="56">
        <f>IFERROR(COUNTIFS('Audit grid'!$H:$H,'Audit outcomes'!F$41,'Audit grid'!$D:$D,'Audit outcomes'!$C75,'Audit grid'!$E:$E,'Audit outcomes'!$D75),"N/A")</f>
        <v>1</v>
      </c>
      <c r="G75" s="82">
        <f>IFERROR(COUNTIFS('Audit grid'!$H:$H,'Audit outcomes'!G$41,'Audit grid'!$D:$D,'Audit outcomes'!$C75,'Audit grid'!$E:$E,'Audit outcomes'!$D75),"N/A")</f>
        <v>0</v>
      </c>
      <c r="H75" s="56">
        <f>IFERROR(COUNTIFS('Audit grid'!$H:$H,'Audit outcomes'!H$41,'Audit grid'!$D:$D,'Audit outcomes'!$C75,'Audit grid'!$E:$E,'Audit outcomes'!$D75,'Audit grid'!$I:$I,$H$40),"N/A")</f>
        <v>0</v>
      </c>
      <c r="I75" s="56">
        <f>IFERROR(COUNTIFS('Audit grid'!$H:$H,'Audit outcomes'!I$41,'Audit grid'!$D:$D,'Audit outcomes'!$C75,'Audit grid'!$E:$E,'Audit outcomes'!$D75,'Audit grid'!$I:$I,$H$40),"N/A")</f>
        <v>0</v>
      </c>
      <c r="J75" s="56">
        <f>IFERROR(COUNTIFS('Audit grid'!$H:$H,'Audit outcomes'!J$41,'Audit grid'!$D:$D,'Audit outcomes'!$C75,'Audit grid'!$E:$E,'Audit outcomes'!$D75,'Audit grid'!$I:$I,$H$40),"N/A")</f>
        <v>0</v>
      </c>
      <c r="K75" s="81">
        <f>IFERROR(COUNTIFS('Audit grid'!$H:$H,'Audit outcomes'!K$41,'Audit grid'!$D:$D,'Audit outcomes'!$C75,'Audit grid'!$E:$E,'Audit outcomes'!$D75,'Audit grid'!$I:$I,$K$40),"N/A")</f>
        <v>0</v>
      </c>
      <c r="L75" s="56">
        <f>IFERROR(COUNTIFS('Audit grid'!$H:$H,'Audit outcomes'!L$41,'Audit grid'!$D:$D,'Audit outcomes'!$C75,'Audit grid'!$E:$E,'Audit outcomes'!$D75,'Audit grid'!$I:$I,$K$40),"N/A")</f>
        <v>0</v>
      </c>
      <c r="M75" s="82">
        <f>IFERROR(COUNTIFS('Audit grid'!$H:$H,'Audit outcomes'!M$41,'Audit grid'!$D:$D,'Audit outcomes'!$C75,'Audit grid'!$E:$E,'Audit outcomes'!$D75,'Audit grid'!$I:$I,$K$40),"N/A")</f>
        <v>0</v>
      </c>
      <c r="N75" s="56">
        <f>IFERROR(COUNTIFS('Audit grid'!$H:$H,'Audit outcomes'!N$41,'Audit grid'!$D:$D,'Audit outcomes'!$C75,'Audit grid'!$E:$E,'Audit outcomes'!$D75,'Audit grid'!$I:$I,$N$40),"N/A")</f>
        <v>0</v>
      </c>
      <c r="O75" s="56">
        <f>IFERROR(COUNTIFS('Audit grid'!$H:$H,'Audit outcomes'!O$41,'Audit grid'!$D:$D,'Audit outcomes'!$C75,'Audit grid'!$E:$E,'Audit outcomes'!$D75,'Audit grid'!$I:$I,$N$40),"N/A")</f>
        <v>1</v>
      </c>
      <c r="P75" s="57">
        <f>IFERROR(COUNTIFS('Audit grid'!$H:$H,'Audit outcomes'!P$41,'Audit grid'!$D:$D,'Audit outcomes'!$C75,'Audit grid'!$E:$E,'Audit outcomes'!$D75,'Audit grid'!$I:$I,$N$40),"N/A")</f>
        <v>0</v>
      </c>
      <c r="Q75" s="71"/>
    </row>
    <row r="76" spans="2:17" ht="17" x14ac:dyDescent="0.2">
      <c r="B76" s="70"/>
      <c r="C76" s="49" t="s">
        <v>72</v>
      </c>
      <c r="D76" s="50" t="s">
        <v>106</v>
      </c>
      <c r="E76" s="81">
        <f>IFERROR(COUNTIFS('Audit grid'!$H:$H,'Audit outcomes'!E$41,'Audit grid'!$D:$D,'Audit outcomes'!$C76,'Audit grid'!$E:$E,'Audit outcomes'!$D76),"N/A")</f>
        <v>0</v>
      </c>
      <c r="F76" s="56">
        <f>IFERROR(COUNTIFS('Audit grid'!$H:$H,'Audit outcomes'!F$41,'Audit grid'!$D:$D,'Audit outcomes'!$C76,'Audit grid'!$E:$E,'Audit outcomes'!$D76),"N/A")</f>
        <v>1</v>
      </c>
      <c r="G76" s="82">
        <f>IFERROR(COUNTIFS('Audit grid'!$H:$H,'Audit outcomes'!G$41,'Audit grid'!$D:$D,'Audit outcomes'!$C76,'Audit grid'!$E:$E,'Audit outcomes'!$D76),"N/A")</f>
        <v>0</v>
      </c>
      <c r="H76" s="56">
        <f>IFERROR(COUNTIFS('Audit grid'!$H:$H,'Audit outcomes'!H$41,'Audit grid'!$D:$D,'Audit outcomes'!$C76,'Audit grid'!$E:$E,'Audit outcomes'!$D76,'Audit grid'!$I:$I,$H$40),"N/A")</f>
        <v>0</v>
      </c>
      <c r="I76" s="56">
        <f>IFERROR(COUNTIFS('Audit grid'!$H:$H,'Audit outcomes'!I$41,'Audit grid'!$D:$D,'Audit outcomes'!$C76,'Audit grid'!$E:$E,'Audit outcomes'!$D76,'Audit grid'!$I:$I,$H$40),"N/A")</f>
        <v>0</v>
      </c>
      <c r="J76" s="56">
        <f>IFERROR(COUNTIFS('Audit grid'!$H:$H,'Audit outcomes'!J$41,'Audit grid'!$D:$D,'Audit outcomes'!$C76,'Audit grid'!$E:$E,'Audit outcomes'!$D76,'Audit grid'!$I:$I,$H$40),"N/A")</f>
        <v>0</v>
      </c>
      <c r="K76" s="81">
        <f>IFERROR(COUNTIFS('Audit grid'!$H:$H,'Audit outcomes'!K$41,'Audit grid'!$D:$D,'Audit outcomes'!$C76,'Audit grid'!$E:$E,'Audit outcomes'!$D76,'Audit grid'!$I:$I,$K$40),"N/A")</f>
        <v>0</v>
      </c>
      <c r="L76" s="56">
        <f>IFERROR(COUNTIFS('Audit grid'!$H:$H,'Audit outcomes'!L$41,'Audit grid'!$D:$D,'Audit outcomes'!$C76,'Audit grid'!$E:$E,'Audit outcomes'!$D76,'Audit grid'!$I:$I,$K$40),"N/A")</f>
        <v>0</v>
      </c>
      <c r="M76" s="82">
        <f>IFERROR(COUNTIFS('Audit grid'!$H:$H,'Audit outcomes'!M$41,'Audit grid'!$D:$D,'Audit outcomes'!$C76,'Audit grid'!$E:$E,'Audit outcomes'!$D76,'Audit grid'!$I:$I,$K$40),"N/A")</f>
        <v>0</v>
      </c>
      <c r="N76" s="56">
        <f>IFERROR(COUNTIFS('Audit grid'!$H:$H,'Audit outcomes'!N$41,'Audit grid'!$D:$D,'Audit outcomes'!$C76,'Audit grid'!$E:$E,'Audit outcomes'!$D76,'Audit grid'!$I:$I,$N$40),"N/A")</f>
        <v>0</v>
      </c>
      <c r="O76" s="56">
        <f>IFERROR(COUNTIFS('Audit grid'!$H:$H,'Audit outcomes'!O$41,'Audit grid'!$D:$D,'Audit outcomes'!$C76,'Audit grid'!$E:$E,'Audit outcomes'!$D76,'Audit grid'!$I:$I,$N$40),"N/A")</f>
        <v>1</v>
      </c>
      <c r="P76" s="57">
        <f>IFERROR(COUNTIFS('Audit grid'!$H:$H,'Audit outcomes'!P$41,'Audit grid'!$D:$D,'Audit outcomes'!$C76,'Audit grid'!$E:$E,'Audit outcomes'!$D76,'Audit grid'!$I:$I,$N$40),"N/A")</f>
        <v>0</v>
      </c>
      <c r="Q76" s="71"/>
    </row>
    <row r="77" spans="2:17" ht="17" x14ac:dyDescent="0.2">
      <c r="B77" s="70"/>
      <c r="C77" s="49" t="s">
        <v>72</v>
      </c>
      <c r="D77" s="50" t="s">
        <v>107</v>
      </c>
      <c r="E77" s="81">
        <f>IFERROR(COUNTIFS('Audit grid'!$H:$H,'Audit outcomes'!E$41,'Audit grid'!$D:$D,'Audit outcomes'!$C77,'Audit grid'!$E:$E,'Audit outcomes'!$D77),"N/A")</f>
        <v>1</v>
      </c>
      <c r="F77" s="56">
        <f>IFERROR(COUNTIFS('Audit grid'!$H:$H,'Audit outcomes'!F$41,'Audit grid'!$D:$D,'Audit outcomes'!$C77,'Audit grid'!$E:$E,'Audit outcomes'!$D77),"N/A")</f>
        <v>0</v>
      </c>
      <c r="G77" s="82">
        <f>IFERROR(COUNTIFS('Audit grid'!$H:$H,'Audit outcomes'!G$41,'Audit grid'!$D:$D,'Audit outcomes'!$C77,'Audit grid'!$E:$E,'Audit outcomes'!$D77),"N/A")</f>
        <v>5</v>
      </c>
      <c r="H77" s="56">
        <f>IFERROR(COUNTIFS('Audit grid'!$H:$H,'Audit outcomes'!H$41,'Audit grid'!$D:$D,'Audit outcomes'!$C77,'Audit grid'!$E:$E,'Audit outcomes'!$D77,'Audit grid'!$I:$I,$H$40),"N/A")</f>
        <v>0</v>
      </c>
      <c r="I77" s="56">
        <f>IFERROR(COUNTIFS('Audit grid'!$H:$H,'Audit outcomes'!I$41,'Audit grid'!$D:$D,'Audit outcomes'!$C77,'Audit grid'!$E:$E,'Audit outcomes'!$D77,'Audit grid'!$I:$I,$H$40),"N/A")</f>
        <v>0</v>
      </c>
      <c r="J77" s="56">
        <f>IFERROR(COUNTIFS('Audit grid'!$H:$H,'Audit outcomes'!J$41,'Audit grid'!$D:$D,'Audit outcomes'!$C77,'Audit grid'!$E:$E,'Audit outcomes'!$D77,'Audit grid'!$I:$I,$H$40),"N/A")</f>
        <v>0</v>
      </c>
      <c r="K77" s="81">
        <f>IFERROR(COUNTIFS('Audit grid'!$H:$H,'Audit outcomes'!K$41,'Audit grid'!$D:$D,'Audit outcomes'!$C77,'Audit grid'!$E:$E,'Audit outcomes'!$D77,'Audit grid'!$I:$I,$K$40),"N/A")</f>
        <v>0</v>
      </c>
      <c r="L77" s="56">
        <f>IFERROR(COUNTIFS('Audit grid'!$H:$H,'Audit outcomes'!L$41,'Audit grid'!$D:$D,'Audit outcomes'!$C77,'Audit grid'!$E:$E,'Audit outcomes'!$D77,'Audit grid'!$I:$I,$K$40),"N/A")</f>
        <v>0</v>
      </c>
      <c r="M77" s="82">
        <f>IFERROR(COUNTIFS('Audit grid'!$H:$H,'Audit outcomes'!M$41,'Audit grid'!$D:$D,'Audit outcomes'!$C77,'Audit grid'!$E:$E,'Audit outcomes'!$D77,'Audit grid'!$I:$I,$K$40),"N/A")</f>
        <v>0</v>
      </c>
      <c r="N77" s="56">
        <f>IFERROR(COUNTIFS('Audit grid'!$H:$H,'Audit outcomes'!N$41,'Audit grid'!$D:$D,'Audit outcomes'!$C77,'Audit grid'!$E:$E,'Audit outcomes'!$D77,'Audit grid'!$I:$I,$N$40),"N/A")</f>
        <v>1</v>
      </c>
      <c r="O77" s="56">
        <f>IFERROR(COUNTIFS('Audit grid'!$H:$H,'Audit outcomes'!O$41,'Audit grid'!$D:$D,'Audit outcomes'!$C77,'Audit grid'!$E:$E,'Audit outcomes'!$D77,'Audit grid'!$I:$I,$N$40),"N/A")</f>
        <v>0</v>
      </c>
      <c r="P77" s="57">
        <f>IFERROR(COUNTIFS('Audit grid'!$H:$H,'Audit outcomes'!P$41,'Audit grid'!$D:$D,'Audit outcomes'!$C77,'Audit grid'!$E:$E,'Audit outcomes'!$D77,'Audit grid'!$I:$I,$N$40),"N/A")</f>
        <v>5</v>
      </c>
      <c r="Q77" s="71"/>
    </row>
    <row r="78" spans="2:17" ht="17" x14ac:dyDescent="0.2">
      <c r="B78" s="70"/>
      <c r="C78" s="49" t="s">
        <v>72</v>
      </c>
      <c r="D78" s="50" t="s">
        <v>108</v>
      </c>
      <c r="E78" s="81">
        <f>IFERROR(COUNTIFS('Audit grid'!$H:$H,'Audit outcomes'!E$41,'Audit grid'!$D:$D,'Audit outcomes'!$C78,'Audit grid'!$E:$E,'Audit outcomes'!$D78),"N/A")</f>
        <v>0</v>
      </c>
      <c r="F78" s="56">
        <f>IFERROR(COUNTIFS('Audit grid'!$H:$H,'Audit outcomes'!F$41,'Audit grid'!$D:$D,'Audit outcomes'!$C78,'Audit grid'!$E:$E,'Audit outcomes'!$D78),"N/A")</f>
        <v>5</v>
      </c>
      <c r="G78" s="82">
        <f>IFERROR(COUNTIFS('Audit grid'!$H:$H,'Audit outcomes'!G$41,'Audit grid'!$D:$D,'Audit outcomes'!$C78,'Audit grid'!$E:$E,'Audit outcomes'!$D78),"N/A")</f>
        <v>1</v>
      </c>
      <c r="H78" s="56">
        <f>IFERROR(COUNTIFS('Audit grid'!$H:$H,'Audit outcomes'!H$41,'Audit grid'!$D:$D,'Audit outcomes'!$C78,'Audit grid'!$E:$E,'Audit outcomes'!$D78,'Audit grid'!$I:$I,$H$40),"N/A")</f>
        <v>0</v>
      </c>
      <c r="I78" s="56">
        <f>IFERROR(COUNTIFS('Audit grid'!$H:$H,'Audit outcomes'!I$41,'Audit grid'!$D:$D,'Audit outcomes'!$C78,'Audit grid'!$E:$E,'Audit outcomes'!$D78,'Audit grid'!$I:$I,$H$40),"N/A")</f>
        <v>0</v>
      </c>
      <c r="J78" s="56">
        <f>IFERROR(COUNTIFS('Audit grid'!$H:$H,'Audit outcomes'!J$41,'Audit grid'!$D:$D,'Audit outcomes'!$C78,'Audit grid'!$E:$E,'Audit outcomes'!$D78,'Audit grid'!$I:$I,$H$40),"N/A")</f>
        <v>0</v>
      </c>
      <c r="K78" s="81">
        <f>IFERROR(COUNTIFS('Audit grid'!$H:$H,'Audit outcomes'!K$41,'Audit grid'!$D:$D,'Audit outcomes'!$C78,'Audit grid'!$E:$E,'Audit outcomes'!$D78,'Audit grid'!$I:$I,$K$40),"N/A")</f>
        <v>0</v>
      </c>
      <c r="L78" s="56">
        <f>IFERROR(COUNTIFS('Audit grid'!$H:$H,'Audit outcomes'!L$41,'Audit grid'!$D:$D,'Audit outcomes'!$C78,'Audit grid'!$E:$E,'Audit outcomes'!$D78,'Audit grid'!$I:$I,$K$40),"N/A")</f>
        <v>0</v>
      </c>
      <c r="M78" s="82">
        <f>IFERROR(COUNTIFS('Audit grid'!$H:$H,'Audit outcomes'!M$41,'Audit grid'!$D:$D,'Audit outcomes'!$C78,'Audit grid'!$E:$E,'Audit outcomes'!$D78,'Audit grid'!$I:$I,$K$40),"N/A")</f>
        <v>0</v>
      </c>
      <c r="N78" s="56">
        <f>IFERROR(COUNTIFS('Audit grid'!$H:$H,'Audit outcomes'!N$41,'Audit grid'!$D:$D,'Audit outcomes'!$C78,'Audit grid'!$E:$E,'Audit outcomes'!$D78,'Audit grid'!$I:$I,$N$40),"N/A")</f>
        <v>0</v>
      </c>
      <c r="O78" s="56">
        <f>IFERROR(COUNTIFS('Audit grid'!$H:$H,'Audit outcomes'!O$41,'Audit grid'!$D:$D,'Audit outcomes'!$C78,'Audit grid'!$E:$E,'Audit outcomes'!$D78,'Audit grid'!$I:$I,$N$40),"N/A")</f>
        <v>5</v>
      </c>
      <c r="P78" s="57">
        <f>IFERROR(COUNTIFS('Audit grid'!$H:$H,'Audit outcomes'!P$41,'Audit grid'!$D:$D,'Audit outcomes'!$C78,'Audit grid'!$E:$E,'Audit outcomes'!$D78,'Audit grid'!$I:$I,$N$40),"N/A")</f>
        <v>1</v>
      </c>
      <c r="Q78" s="71"/>
    </row>
    <row r="79" spans="2:17" ht="17" x14ac:dyDescent="0.2">
      <c r="B79" s="70"/>
      <c r="C79" s="54" t="s">
        <v>72</v>
      </c>
      <c r="D79" s="55" t="s">
        <v>109</v>
      </c>
      <c r="E79" s="83">
        <f>IFERROR(COUNTIFS('Audit grid'!$H:$H,'Audit outcomes'!E$41,'Audit grid'!$D:$D,'Audit outcomes'!$C79,'Audit grid'!$E:$E,'Audit outcomes'!$D79),"N/A")</f>
        <v>0</v>
      </c>
      <c r="F79" s="58">
        <f>IFERROR(COUNTIFS('Audit grid'!$H:$H,'Audit outcomes'!F$41,'Audit grid'!$D:$D,'Audit outcomes'!$C79,'Audit grid'!$E:$E,'Audit outcomes'!$D79),"N/A")</f>
        <v>0</v>
      </c>
      <c r="G79" s="84">
        <f>IFERROR(COUNTIFS('Audit grid'!$H:$H,'Audit outcomes'!G$41,'Audit grid'!$D:$D,'Audit outcomes'!$C79,'Audit grid'!$E:$E,'Audit outcomes'!$D79),"N/A")</f>
        <v>1</v>
      </c>
      <c r="H79" s="58">
        <f>IFERROR(COUNTIFS('Audit grid'!$H:$H,'Audit outcomes'!H$41,'Audit grid'!$D:$D,'Audit outcomes'!$C79,'Audit grid'!$E:$E,'Audit outcomes'!$D79,'Audit grid'!$I:$I,$H$40),"N/A")</f>
        <v>0</v>
      </c>
      <c r="I79" s="58">
        <f>IFERROR(COUNTIFS('Audit grid'!$H:$H,'Audit outcomes'!I$41,'Audit grid'!$D:$D,'Audit outcomes'!$C79,'Audit grid'!$E:$E,'Audit outcomes'!$D79,'Audit grid'!$I:$I,$H$40),"N/A")</f>
        <v>0</v>
      </c>
      <c r="J79" s="58">
        <f>IFERROR(COUNTIFS('Audit grid'!$H:$H,'Audit outcomes'!J$41,'Audit grid'!$D:$D,'Audit outcomes'!$C79,'Audit grid'!$E:$E,'Audit outcomes'!$D79,'Audit grid'!$I:$I,$H$40),"N/A")</f>
        <v>0</v>
      </c>
      <c r="K79" s="83">
        <f>IFERROR(COUNTIFS('Audit grid'!$H:$H,'Audit outcomes'!K$41,'Audit grid'!$D:$D,'Audit outcomes'!$C79,'Audit grid'!$E:$E,'Audit outcomes'!$D79,'Audit grid'!$I:$I,$K$40),"N/A")</f>
        <v>0</v>
      </c>
      <c r="L79" s="58">
        <f>IFERROR(COUNTIFS('Audit grid'!$H:$H,'Audit outcomes'!L$41,'Audit grid'!$D:$D,'Audit outcomes'!$C79,'Audit grid'!$E:$E,'Audit outcomes'!$D79,'Audit grid'!$I:$I,$K$40),"N/A")</f>
        <v>0</v>
      </c>
      <c r="M79" s="84">
        <f>IFERROR(COUNTIFS('Audit grid'!$H:$H,'Audit outcomes'!M$41,'Audit grid'!$D:$D,'Audit outcomes'!$C79,'Audit grid'!$E:$E,'Audit outcomes'!$D79,'Audit grid'!$I:$I,$K$40),"N/A")</f>
        <v>0</v>
      </c>
      <c r="N79" s="58">
        <f>IFERROR(COUNTIFS('Audit grid'!$H:$H,'Audit outcomes'!N$41,'Audit grid'!$D:$D,'Audit outcomes'!$C79,'Audit grid'!$E:$E,'Audit outcomes'!$D79,'Audit grid'!$I:$I,$N$40),"N/A")</f>
        <v>0</v>
      </c>
      <c r="O79" s="58">
        <f>IFERROR(COUNTIFS('Audit grid'!$H:$H,'Audit outcomes'!O$41,'Audit grid'!$D:$D,'Audit outcomes'!$C79,'Audit grid'!$E:$E,'Audit outcomes'!$D79,'Audit grid'!$I:$I,$N$40),"N/A")</f>
        <v>0</v>
      </c>
      <c r="P79" s="59">
        <f>IFERROR(COUNTIFS('Audit grid'!$H:$H,'Audit outcomes'!P$41,'Audit grid'!$D:$D,'Audit outcomes'!$C79,'Audit grid'!$E:$E,'Audit outcomes'!$D79,'Audit grid'!$I:$I,$N$40),"N/A")</f>
        <v>1</v>
      </c>
      <c r="Q79" s="71"/>
    </row>
    <row r="80" spans="2:17" ht="17" x14ac:dyDescent="0.2">
      <c r="B80" s="70"/>
      <c r="C80" s="49" t="s">
        <v>73</v>
      </c>
      <c r="D80" s="50" t="s">
        <v>85</v>
      </c>
      <c r="E80" s="81">
        <f>IFERROR(COUNTIFS('Audit grid'!$H:$H,'Audit outcomes'!E$41,'Audit grid'!$D:$D,'Audit outcomes'!$C80,'Audit grid'!$E:$E,'Audit outcomes'!$D80),"N/A")</f>
        <v>0</v>
      </c>
      <c r="F80" s="56">
        <f>IFERROR(COUNTIFS('Audit grid'!$H:$H,'Audit outcomes'!F$41,'Audit grid'!$D:$D,'Audit outcomes'!$C80,'Audit grid'!$E:$E,'Audit outcomes'!$D80),"N/A")</f>
        <v>1</v>
      </c>
      <c r="G80" s="82">
        <f>IFERROR(COUNTIFS('Audit grid'!$H:$H,'Audit outcomes'!G$41,'Audit grid'!$D:$D,'Audit outcomes'!$C80,'Audit grid'!$E:$E,'Audit outcomes'!$D80),"N/A")</f>
        <v>0</v>
      </c>
      <c r="H80" s="56">
        <f>IFERROR(COUNTIFS('Audit grid'!$H:$H,'Audit outcomes'!H$41,'Audit grid'!$D:$D,'Audit outcomes'!$C80,'Audit grid'!$E:$E,'Audit outcomes'!$D80,'Audit grid'!$I:$I,$H$40),"N/A")</f>
        <v>0</v>
      </c>
      <c r="I80" s="56">
        <f>IFERROR(COUNTIFS('Audit grid'!$H:$H,'Audit outcomes'!I$41,'Audit grid'!$D:$D,'Audit outcomes'!$C80,'Audit grid'!$E:$E,'Audit outcomes'!$D80,'Audit grid'!$I:$I,$H$40),"N/A")</f>
        <v>0</v>
      </c>
      <c r="J80" s="56">
        <f>IFERROR(COUNTIFS('Audit grid'!$H:$H,'Audit outcomes'!J$41,'Audit grid'!$D:$D,'Audit outcomes'!$C80,'Audit grid'!$E:$E,'Audit outcomes'!$D80,'Audit grid'!$I:$I,$H$40),"N/A")</f>
        <v>0</v>
      </c>
      <c r="K80" s="81">
        <f>IFERROR(COUNTIFS('Audit grid'!$H:$H,'Audit outcomes'!K$41,'Audit grid'!$D:$D,'Audit outcomes'!$C80,'Audit grid'!$E:$E,'Audit outcomes'!$D80,'Audit grid'!$I:$I,$K$40),"N/A")</f>
        <v>0</v>
      </c>
      <c r="L80" s="56">
        <f>IFERROR(COUNTIFS('Audit grid'!$H:$H,'Audit outcomes'!L$41,'Audit grid'!$D:$D,'Audit outcomes'!$C80,'Audit grid'!$E:$E,'Audit outcomes'!$D80,'Audit grid'!$I:$I,$K$40),"N/A")</f>
        <v>0</v>
      </c>
      <c r="M80" s="82">
        <f>IFERROR(COUNTIFS('Audit grid'!$H:$H,'Audit outcomes'!M$41,'Audit grid'!$D:$D,'Audit outcomes'!$C80,'Audit grid'!$E:$E,'Audit outcomes'!$D80,'Audit grid'!$I:$I,$K$40),"N/A")</f>
        <v>0</v>
      </c>
      <c r="N80" s="56">
        <f>IFERROR(COUNTIFS('Audit grid'!$H:$H,'Audit outcomes'!N$41,'Audit grid'!$D:$D,'Audit outcomes'!$C80,'Audit grid'!$E:$E,'Audit outcomes'!$D80,'Audit grid'!$I:$I,$N$40),"N/A")</f>
        <v>0</v>
      </c>
      <c r="O80" s="56">
        <f>IFERROR(COUNTIFS('Audit grid'!$H:$H,'Audit outcomes'!O$41,'Audit grid'!$D:$D,'Audit outcomes'!$C80,'Audit grid'!$E:$E,'Audit outcomes'!$D80,'Audit grid'!$I:$I,$N$40),"N/A")</f>
        <v>1</v>
      </c>
      <c r="P80" s="57">
        <f>IFERROR(COUNTIFS('Audit grid'!$H:$H,'Audit outcomes'!P$41,'Audit grid'!$D:$D,'Audit outcomes'!$C80,'Audit grid'!$E:$E,'Audit outcomes'!$D80,'Audit grid'!$I:$I,$N$40),"N/A")</f>
        <v>0</v>
      </c>
      <c r="Q80" s="71"/>
    </row>
    <row r="81" spans="2:17" ht="17" x14ac:dyDescent="0.2">
      <c r="B81" s="70"/>
      <c r="C81" s="49" t="s">
        <v>73</v>
      </c>
      <c r="D81" s="50" t="s">
        <v>110</v>
      </c>
      <c r="E81" s="81">
        <f>IFERROR(COUNTIFS('Audit grid'!$H:$H,'Audit outcomes'!E$41,'Audit grid'!$D:$D,'Audit outcomes'!$C81,'Audit grid'!$E:$E,'Audit outcomes'!$D81),"N/A")</f>
        <v>0</v>
      </c>
      <c r="F81" s="56">
        <f>IFERROR(COUNTIFS('Audit grid'!$H:$H,'Audit outcomes'!F$41,'Audit grid'!$D:$D,'Audit outcomes'!$C81,'Audit grid'!$E:$E,'Audit outcomes'!$D81),"N/A")</f>
        <v>0</v>
      </c>
      <c r="G81" s="82">
        <f>IFERROR(COUNTIFS('Audit grid'!$H:$H,'Audit outcomes'!G$41,'Audit grid'!$D:$D,'Audit outcomes'!$C81,'Audit grid'!$E:$E,'Audit outcomes'!$D81),"N/A")</f>
        <v>1</v>
      </c>
      <c r="H81" s="56">
        <f>IFERROR(COUNTIFS('Audit grid'!$H:$H,'Audit outcomes'!H$41,'Audit grid'!$D:$D,'Audit outcomes'!$C81,'Audit grid'!$E:$E,'Audit outcomes'!$D81,'Audit grid'!$I:$I,$H$40),"N/A")</f>
        <v>0</v>
      </c>
      <c r="I81" s="56">
        <f>IFERROR(COUNTIFS('Audit grid'!$H:$H,'Audit outcomes'!I$41,'Audit grid'!$D:$D,'Audit outcomes'!$C81,'Audit grid'!$E:$E,'Audit outcomes'!$D81,'Audit grid'!$I:$I,$H$40),"N/A")</f>
        <v>0</v>
      </c>
      <c r="J81" s="56">
        <f>IFERROR(COUNTIFS('Audit grid'!$H:$H,'Audit outcomes'!J$41,'Audit grid'!$D:$D,'Audit outcomes'!$C81,'Audit grid'!$E:$E,'Audit outcomes'!$D81,'Audit grid'!$I:$I,$H$40),"N/A")</f>
        <v>0</v>
      </c>
      <c r="K81" s="81">
        <f>IFERROR(COUNTIFS('Audit grid'!$H:$H,'Audit outcomes'!K$41,'Audit grid'!$D:$D,'Audit outcomes'!$C81,'Audit grid'!$E:$E,'Audit outcomes'!$D81,'Audit grid'!$I:$I,$K$40),"N/A")</f>
        <v>0</v>
      </c>
      <c r="L81" s="56">
        <f>IFERROR(COUNTIFS('Audit grid'!$H:$H,'Audit outcomes'!L$41,'Audit grid'!$D:$D,'Audit outcomes'!$C81,'Audit grid'!$E:$E,'Audit outcomes'!$D81,'Audit grid'!$I:$I,$K$40),"N/A")</f>
        <v>0</v>
      </c>
      <c r="M81" s="82">
        <f>IFERROR(COUNTIFS('Audit grid'!$H:$H,'Audit outcomes'!M$41,'Audit grid'!$D:$D,'Audit outcomes'!$C81,'Audit grid'!$E:$E,'Audit outcomes'!$D81,'Audit grid'!$I:$I,$K$40),"N/A")</f>
        <v>0</v>
      </c>
      <c r="N81" s="56">
        <f>IFERROR(COUNTIFS('Audit grid'!$H:$H,'Audit outcomes'!N$41,'Audit grid'!$D:$D,'Audit outcomes'!$C81,'Audit grid'!$E:$E,'Audit outcomes'!$D81,'Audit grid'!$I:$I,$N$40),"N/A")</f>
        <v>0</v>
      </c>
      <c r="O81" s="56">
        <f>IFERROR(COUNTIFS('Audit grid'!$H:$H,'Audit outcomes'!O$41,'Audit grid'!$D:$D,'Audit outcomes'!$C81,'Audit grid'!$E:$E,'Audit outcomes'!$D81,'Audit grid'!$I:$I,$N$40),"N/A")</f>
        <v>0</v>
      </c>
      <c r="P81" s="57">
        <f>IFERROR(COUNTIFS('Audit grid'!$H:$H,'Audit outcomes'!P$41,'Audit grid'!$D:$D,'Audit outcomes'!$C81,'Audit grid'!$E:$E,'Audit outcomes'!$D81,'Audit grid'!$I:$I,$N$40),"N/A")</f>
        <v>1</v>
      </c>
      <c r="Q81" s="71"/>
    </row>
    <row r="82" spans="2:17" ht="17" x14ac:dyDescent="0.2">
      <c r="B82" s="70"/>
      <c r="C82" s="49" t="s">
        <v>73</v>
      </c>
      <c r="D82" s="50" t="s">
        <v>111</v>
      </c>
      <c r="E82" s="81">
        <f>IFERROR(COUNTIFS('Audit grid'!$H:$H,'Audit outcomes'!E$41,'Audit grid'!$D:$D,'Audit outcomes'!$C82,'Audit grid'!$E:$E,'Audit outcomes'!$D82),"N/A")</f>
        <v>2</v>
      </c>
      <c r="F82" s="56">
        <f>IFERROR(COUNTIFS('Audit grid'!$H:$H,'Audit outcomes'!F$41,'Audit grid'!$D:$D,'Audit outcomes'!$C82,'Audit grid'!$E:$E,'Audit outcomes'!$D82),"N/A")</f>
        <v>1</v>
      </c>
      <c r="G82" s="82">
        <f>IFERROR(COUNTIFS('Audit grid'!$H:$H,'Audit outcomes'!G$41,'Audit grid'!$D:$D,'Audit outcomes'!$C82,'Audit grid'!$E:$E,'Audit outcomes'!$D82),"N/A")</f>
        <v>1</v>
      </c>
      <c r="H82" s="56">
        <f>IFERROR(COUNTIFS('Audit grid'!$H:$H,'Audit outcomes'!H$41,'Audit grid'!$D:$D,'Audit outcomes'!$C82,'Audit grid'!$E:$E,'Audit outcomes'!$D82,'Audit grid'!$I:$I,$H$40),"N/A")</f>
        <v>0</v>
      </c>
      <c r="I82" s="56">
        <f>IFERROR(COUNTIFS('Audit grid'!$H:$H,'Audit outcomes'!I$41,'Audit grid'!$D:$D,'Audit outcomes'!$C82,'Audit grid'!$E:$E,'Audit outcomes'!$D82,'Audit grid'!$I:$I,$H$40),"N/A")</f>
        <v>0</v>
      </c>
      <c r="J82" s="56">
        <f>IFERROR(COUNTIFS('Audit grid'!$H:$H,'Audit outcomes'!J$41,'Audit grid'!$D:$D,'Audit outcomes'!$C82,'Audit grid'!$E:$E,'Audit outcomes'!$D82,'Audit grid'!$I:$I,$H$40),"N/A")</f>
        <v>0</v>
      </c>
      <c r="K82" s="81">
        <f>IFERROR(COUNTIFS('Audit grid'!$H:$H,'Audit outcomes'!K$41,'Audit grid'!$D:$D,'Audit outcomes'!$C82,'Audit grid'!$E:$E,'Audit outcomes'!$D82,'Audit grid'!$I:$I,$K$40),"N/A")</f>
        <v>0</v>
      </c>
      <c r="L82" s="56">
        <f>IFERROR(COUNTIFS('Audit grid'!$H:$H,'Audit outcomes'!L$41,'Audit grid'!$D:$D,'Audit outcomes'!$C82,'Audit grid'!$E:$E,'Audit outcomes'!$D82,'Audit grid'!$I:$I,$K$40),"N/A")</f>
        <v>0</v>
      </c>
      <c r="M82" s="82">
        <f>IFERROR(COUNTIFS('Audit grid'!$H:$H,'Audit outcomes'!M$41,'Audit grid'!$D:$D,'Audit outcomes'!$C82,'Audit grid'!$E:$E,'Audit outcomes'!$D82,'Audit grid'!$I:$I,$K$40),"N/A")</f>
        <v>0</v>
      </c>
      <c r="N82" s="56">
        <f>IFERROR(COUNTIFS('Audit grid'!$H:$H,'Audit outcomes'!N$41,'Audit grid'!$D:$D,'Audit outcomes'!$C82,'Audit grid'!$E:$E,'Audit outcomes'!$D82,'Audit grid'!$I:$I,$N$40),"N/A")</f>
        <v>2</v>
      </c>
      <c r="O82" s="56">
        <f>IFERROR(COUNTIFS('Audit grid'!$H:$H,'Audit outcomes'!O$41,'Audit grid'!$D:$D,'Audit outcomes'!$C82,'Audit grid'!$E:$E,'Audit outcomes'!$D82,'Audit grid'!$I:$I,$N$40),"N/A")</f>
        <v>1</v>
      </c>
      <c r="P82" s="57">
        <f>IFERROR(COUNTIFS('Audit grid'!$H:$H,'Audit outcomes'!P$41,'Audit grid'!$D:$D,'Audit outcomes'!$C82,'Audit grid'!$E:$E,'Audit outcomes'!$D82,'Audit grid'!$I:$I,$N$40),"N/A")</f>
        <v>1</v>
      </c>
      <c r="Q82" s="71"/>
    </row>
    <row r="83" spans="2:17" ht="17" x14ac:dyDescent="0.2">
      <c r="B83" s="70"/>
      <c r="C83" s="49" t="s">
        <v>73</v>
      </c>
      <c r="D83" s="50" t="s">
        <v>112</v>
      </c>
      <c r="E83" s="81">
        <f>IFERROR(COUNTIFS('Audit grid'!$H:$H,'Audit outcomes'!E$41,'Audit grid'!$D:$D,'Audit outcomes'!$C83,'Audit grid'!$E:$E,'Audit outcomes'!$D83),"N/A")</f>
        <v>5</v>
      </c>
      <c r="F83" s="56">
        <f>IFERROR(COUNTIFS('Audit grid'!$H:$H,'Audit outcomes'!F$41,'Audit grid'!$D:$D,'Audit outcomes'!$C83,'Audit grid'!$E:$E,'Audit outcomes'!$D83),"N/A")</f>
        <v>3</v>
      </c>
      <c r="G83" s="82">
        <f>IFERROR(COUNTIFS('Audit grid'!$H:$H,'Audit outcomes'!G$41,'Audit grid'!$D:$D,'Audit outcomes'!$C83,'Audit grid'!$E:$E,'Audit outcomes'!$D83),"N/A")</f>
        <v>0</v>
      </c>
      <c r="H83" s="56">
        <f>IFERROR(COUNTIFS('Audit grid'!$H:$H,'Audit outcomes'!H$41,'Audit grid'!$D:$D,'Audit outcomes'!$C83,'Audit grid'!$E:$E,'Audit outcomes'!$D83,'Audit grid'!$I:$I,$H$40),"N/A")</f>
        <v>0</v>
      </c>
      <c r="I83" s="56">
        <f>IFERROR(COUNTIFS('Audit grid'!$H:$H,'Audit outcomes'!I$41,'Audit grid'!$D:$D,'Audit outcomes'!$C83,'Audit grid'!$E:$E,'Audit outcomes'!$D83,'Audit grid'!$I:$I,$H$40),"N/A")</f>
        <v>0</v>
      </c>
      <c r="J83" s="56">
        <f>IFERROR(COUNTIFS('Audit grid'!$H:$H,'Audit outcomes'!J$41,'Audit grid'!$D:$D,'Audit outcomes'!$C83,'Audit grid'!$E:$E,'Audit outcomes'!$D83,'Audit grid'!$I:$I,$H$40),"N/A")</f>
        <v>0</v>
      </c>
      <c r="K83" s="81">
        <f>IFERROR(COUNTIFS('Audit grid'!$H:$H,'Audit outcomes'!K$41,'Audit grid'!$D:$D,'Audit outcomes'!$C83,'Audit grid'!$E:$E,'Audit outcomes'!$D83,'Audit grid'!$I:$I,$K$40),"N/A")</f>
        <v>0</v>
      </c>
      <c r="L83" s="56">
        <f>IFERROR(COUNTIFS('Audit grid'!$H:$H,'Audit outcomes'!L$41,'Audit grid'!$D:$D,'Audit outcomes'!$C83,'Audit grid'!$E:$E,'Audit outcomes'!$D83,'Audit grid'!$I:$I,$K$40),"N/A")</f>
        <v>0</v>
      </c>
      <c r="M83" s="82">
        <f>IFERROR(COUNTIFS('Audit grid'!$H:$H,'Audit outcomes'!M$41,'Audit grid'!$D:$D,'Audit outcomes'!$C83,'Audit grid'!$E:$E,'Audit outcomes'!$D83,'Audit grid'!$I:$I,$K$40),"N/A")</f>
        <v>0</v>
      </c>
      <c r="N83" s="56">
        <f>IFERROR(COUNTIFS('Audit grid'!$H:$H,'Audit outcomes'!N$41,'Audit grid'!$D:$D,'Audit outcomes'!$C83,'Audit grid'!$E:$E,'Audit outcomes'!$D83,'Audit grid'!$I:$I,$N$40),"N/A")</f>
        <v>5</v>
      </c>
      <c r="O83" s="56">
        <f>IFERROR(COUNTIFS('Audit grid'!$H:$H,'Audit outcomes'!O$41,'Audit grid'!$D:$D,'Audit outcomes'!$C83,'Audit grid'!$E:$E,'Audit outcomes'!$D83,'Audit grid'!$I:$I,$N$40),"N/A")</f>
        <v>3</v>
      </c>
      <c r="P83" s="57">
        <f>IFERROR(COUNTIFS('Audit grid'!$H:$H,'Audit outcomes'!P$41,'Audit grid'!$D:$D,'Audit outcomes'!$C83,'Audit grid'!$E:$E,'Audit outcomes'!$D83,'Audit grid'!$I:$I,$N$40),"N/A")</f>
        <v>0</v>
      </c>
      <c r="Q83" s="71"/>
    </row>
    <row r="84" spans="2:17" ht="17" x14ac:dyDescent="0.2">
      <c r="B84" s="70"/>
      <c r="C84" s="49" t="s">
        <v>73</v>
      </c>
      <c r="D84" s="50" t="s">
        <v>113</v>
      </c>
      <c r="E84" s="81">
        <f>IFERROR(COUNTIFS('Audit grid'!$H:$H,'Audit outcomes'!E$41,'Audit grid'!$D:$D,'Audit outcomes'!$C84,'Audit grid'!$E:$E,'Audit outcomes'!$D84),"N/A")</f>
        <v>0</v>
      </c>
      <c r="F84" s="56">
        <f>IFERROR(COUNTIFS('Audit grid'!$H:$H,'Audit outcomes'!F$41,'Audit grid'!$D:$D,'Audit outcomes'!$C84,'Audit grid'!$E:$E,'Audit outcomes'!$D84),"N/A")</f>
        <v>1</v>
      </c>
      <c r="G84" s="82">
        <f>IFERROR(COUNTIFS('Audit grid'!$H:$H,'Audit outcomes'!G$41,'Audit grid'!$D:$D,'Audit outcomes'!$C84,'Audit grid'!$E:$E,'Audit outcomes'!$D84),"N/A")</f>
        <v>2</v>
      </c>
      <c r="H84" s="56">
        <f>IFERROR(COUNTIFS('Audit grid'!$H:$H,'Audit outcomes'!H$41,'Audit grid'!$D:$D,'Audit outcomes'!$C84,'Audit grid'!$E:$E,'Audit outcomes'!$D84,'Audit grid'!$I:$I,$H$40),"N/A")</f>
        <v>0</v>
      </c>
      <c r="I84" s="56">
        <f>IFERROR(COUNTIFS('Audit grid'!$H:$H,'Audit outcomes'!I$41,'Audit grid'!$D:$D,'Audit outcomes'!$C84,'Audit grid'!$E:$E,'Audit outcomes'!$D84,'Audit grid'!$I:$I,$H$40),"N/A")</f>
        <v>0</v>
      </c>
      <c r="J84" s="56">
        <f>IFERROR(COUNTIFS('Audit grid'!$H:$H,'Audit outcomes'!J$41,'Audit grid'!$D:$D,'Audit outcomes'!$C84,'Audit grid'!$E:$E,'Audit outcomes'!$D84,'Audit grid'!$I:$I,$H$40),"N/A")</f>
        <v>0</v>
      </c>
      <c r="K84" s="81">
        <f>IFERROR(COUNTIFS('Audit grid'!$H:$H,'Audit outcomes'!K$41,'Audit grid'!$D:$D,'Audit outcomes'!$C84,'Audit grid'!$E:$E,'Audit outcomes'!$D84,'Audit grid'!$I:$I,$K$40),"N/A")</f>
        <v>0</v>
      </c>
      <c r="L84" s="56">
        <f>IFERROR(COUNTIFS('Audit grid'!$H:$H,'Audit outcomes'!L$41,'Audit grid'!$D:$D,'Audit outcomes'!$C84,'Audit grid'!$E:$E,'Audit outcomes'!$D84,'Audit grid'!$I:$I,$K$40),"N/A")</f>
        <v>0</v>
      </c>
      <c r="M84" s="82">
        <f>IFERROR(COUNTIFS('Audit grid'!$H:$H,'Audit outcomes'!M$41,'Audit grid'!$D:$D,'Audit outcomes'!$C84,'Audit grid'!$E:$E,'Audit outcomes'!$D84,'Audit grid'!$I:$I,$K$40),"N/A")</f>
        <v>0</v>
      </c>
      <c r="N84" s="56">
        <f>IFERROR(COUNTIFS('Audit grid'!$H:$H,'Audit outcomes'!N$41,'Audit grid'!$D:$D,'Audit outcomes'!$C84,'Audit grid'!$E:$E,'Audit outcomes'!$D84,'Audit grid'!$I:$I,$N$40),"N/A")</f>
        <v>0</v>
      </c>
      <c r="O84" s="56">
        <f>IFERROR(COUNTIFS('Audit grid'!$H:$H,'Audit outcomes'!O$41,'Audit grid'!$D:$D,'Audit outcomes'!$C84,'Audit grid'!$E:$E,'Audit outcomes'!$D84,'Audit grid'!$I:$I,$N$40),"N/A")</f>
        <v>1</v>
      </c>
      <c r="P84" s="57">
        <f>IFERROR(COUNTIFS('Audit grid'!$H:$H,'Audit outcomes'!P$41,'Audit grid'!$D:$D,'Audit outcomes'!$C84,'Audit grid'!$E:$E,'Audit outcomes'!$D84,'Audit grid'!$I:$I,$N$40),"N/A")</f>
        <v>2</v>
      </c>
      <c r="Q84" s="71"/>
    </row>
    <row r="85" spans="2:17" ht="17" x14ac:dyDescent="0.2">
      <c r="B85" s="70"/>
      <c r="C85" s="49" t="s">
        <v>73</v>
      </c>
      <c r="D85" s="50" t="s">
        <v>114</v>
      </c>
      <c r="E85" s="81">
        <f>IFERROR(COUNTIFS('Audit grid'!$H:$H,'Audit outcomes'!E$41,'Audit grid'!$D:$D,'Audit outcomes'!$C85,'Audit grid'!$E:$E,'Audit outcomes'!$D85),"N/A")</f>
        <v>0</v>
      </c>
      <c r="F85" s="56">
        <f>IFERROR(COUNTIFS('Audit grid'!$H:$H,'Audit outcomes'!F$41,'Audit grid'!$D:$D,'Audit outcomes'!$C85,'Audit grid'!$E:$E,'Audit outcomes'!$D85),"N/A")</f>
        <v>1</v>
      </c>
      <c r="G85" s="82">
        <f>IFERROR(COUNTIFS('Audit grid'!$H:$H,'Audit outcomes'!G$41,'Audit grid'!$D:$D,'Audit outcomes'!$C85,'Audit grid'!$E:$E,'Audit outcomes'!$D85),"N/A")</f>
        <v>0</v>
      </c>
      <c r="H85" s="56">
        <f>IFERROR(COUNTIFS('Audit grid'!$H:$H,'Audit outcomes'!H$41,'Audit grid'!$D:$D,'Audit outcomes'!$C85,'Audit grid'!$E:$E,'Audit outcomes'!$D85,'Audit grid'!$I:$I,$H$40),"N/A")</f>
        <v>0</v>
      </c>
      <c r="I85" s="56">
        <f>IFERROR(COUNTIFS('Audit grid'!$H:$H,'Audit outcomes'!I$41,'Audit grid'!$D:$D,'Audit outcomes'!$C85,'Audit grid'!$E:$E,'Audit outcomes'!$D85,'Audit grid'!$I:$I,$H$40),"N/A")</f>
        <v>0</v>
      </c>
      <c r="J85" s="56">
        <f>IFERROR(COUNTIFS('Audit grid'!$H:$H,'Audit outcomes'!J$41,'Audit grid'!$D:$D,'Audit outcomes'!$C85,'Audit grid'!$E:$E,'Audit outcomes'!$D85,'Audit grid'!$I:$I,$H$40),"N/A")</f>
        <v>0</v>
      </c>
      <c r="K85" s="81">
        <f>IFERROR(COUNTIFS('Audit grid'!$H:$H,'Audit outcomes'!K$41,'Audit grid'!$D:$D,'Audit outcomes'!$C85,'Audit grid'!$E:$E,'Audit outcomes'!$D85,'Audit grid'!$I:$I,$K$40),"N/A")</f>
        <v>0</v>
      </c>
      <c r="L85" s="56">
        <f>IFERROR(COUNTIFS('Audit grid'!$H:$H,'Audit outcomes'!L$41,'Audit grid'!$D:$D,'Audit outcomes'!$C85,'Audit grid'!$E:$E,'Audit outcomes'!$D85,'Audit grid'!$I:$I,$K$40),"N/A")</f>
        <v>0</v>
      </c>
      <c r="M85" s="82">
        <f>IFERROR(COUNTIFS('Audit grid'!$H:$H,'Audit outcomes'!M$41,'Audit grid'!$D:$D,'Audit outcomes'!$C85,'Audit grid'!$E:$E,'Audit outcomes'!$D85,'Audit grid'!$I:$I,$K$40),"N/A")</f>
        <v>0</v>
      </c>
      <c r="N85" s="56">
        <f>IFERROR(COUNTIFS('Audit grid'!$H:$H,'Audit outcomes'!N$41,'Audit grid'!$D:$D,'Audit outcomes'!$C85,'Audit grid'!$E:$E,'Audit outcomes'!$D85,'Audit grid'!$I:$I,$N$40),"N/A")</f>
        <v>0</v>
      </c>
      <c r="O85" s="56">
        <f>IFERROR(COUNTIFS('Audit grid'!$H:$H,'Audit outcomes'!O$41,'Audit grid'!$D:$D,'Audit outcomes'!$C85,'Audit grid'!$E:$E,'Audit outcomes'!$D85,'Audit grid'!$I:$I,$N$40),"N/A")</f>
        <v>1</v>
      </c>
      <c r="P85" s="57">
        <f>IFERROR(COUNTIFS('Audit grid'!$H:$H,'Audit outcomes'!P$41,'Audit grid'!$D:$D,'Audit outcomes'!$C85,'Audit grid'!$E:$E,'Audit outcomes'!$D85,'Audit grid'!$I:$I,$N$40),"N/A")</f>
        <v>0</v>
      </c>
      <c r="Q85" s="71"/>
    </row>
    <row r="86" spans="2:17" ht="17" x14ac:dyDescent="0.2">
      <c r="B86" s="70"/>
      <c r="C86" s="49" t="s">
        <v>73</v>
      </c>
      <c r="D86" s="50" t="s">
        <v>115</v>
      </c>
      <c r="E86" s="81">
        <f>IFERROR(COUNTIFS('Audit grid'!$H:$H,'Audit outcomes'!E$41,'Audit grid'!$D:$D,'Audit outcomes'!$C86,'Audit grid'!$E:$E,'Audit outcomes'!$D86),"N/A")</f>
        <v>0</v>
      </c>
      <c r="F86" s="56">
        <f>IFERROR(COUNTIFS('Audit grid'!$H:$H,'Audit outcomes'!F$41,'Audit grid'!$D:$D,'Audit outcomes'!$C86,'Audit grid'!$E:$E,'Audit outcomes'!$D86),"N/A")</f>
        <v>4</v>
      </c>
      <c r="G86" s="82">
        <f>IFERROR(COUNTIFS('Audit grid'!$H:$H,'Audit outcomes'!G$41,'Audit grid'!$D:$D,'Audit outcomes'!$C86,'Audit grid'!$E:$E,'Audit outcomes'!$D86),"N/A")</f>
        <v>1</v>
      </c>
      <c r="H86" s="56">
        <f>IFERROR(COUNTIFS('Audit grid'!$H:$H,'Audit outcomes'!H$41,'Audit grid'!$D:$D,'Audit outcomes'!$C86,'Audit grid'!$E:$E,'Audit outcomes'!$D86,'Audit grid'!$I:$I,$H$40),"N/A")</f>
        <v>0</v>
      </c>
      <c r="I86" s="56">
        <f>IFERROR(COUNTIFS('Audit grid'!$H:$H,'Audit outcomes'!I$41,'Audit grid'!$D:$D,'Audit outcomes'!$C86,'Audit grid'!$E:$E,'Audit outcomes'!$D86,'Audit grid'!$I:$I,$H$40),"N/A")</f>
        <v>0</v>
      </c>
      <c r="J86" s="56">
        <f>IFERROR(COUNTIFS('Audit grid'!$H:$H,'Audit outcomes'!J$41,'Audit grid'!$D:$D,'Audit outcomes'!$C86,'Audit grid'!$E:$E,'Audit outcomes'!$D86,'Audit grid'!$I:$I,$H$40),"N/A")</f>
        <v>0</v>
      </c>
      <c r="K86" s="81">
        <f>IFERROR(COUNTIFS('Audit grid'!$H:$H,'Audit outcomes'!K$41,'Audit grid'!$D:$D,'Audit outcomes'!$C86,'Audit grid'!$E:$E,'Audit outcomes'!$D86,'Audit grid'!$I:$I,$K$40),"N/A")</f>
        <v>0</v>
      </c>
      <c r="L86" s="56">
        <f>IFERROR(COUNTIFS('Audit grid'!$H:$H,'Audit outcomes'!L$41,'Audit grid'!$D:$D,'Audit outcomes'!$C86,'Audit grid'!$E:$E,'Audit outcomes'!$D86,'Audit grid'!$I:$I,$K$40),"N/A")</f>
        <v>0</v>
      </c>
      <c r="M86" s="82">
        <f>IFERROR(COUNTIFS('Audit grid'!$H:$H,'Audit outcomes'!M$41,'Audit grid'!$D:$D,'Audit outcomes'!$C86,'Audit grid'!$E:$E,'Audit outcomes'!$D86,'Audit grid'!$I:$I,$K$40),"N/A")</f>
        <v>0</v>
      </c>
      <c r="N86" s="56">
        <f>IFERROR(COUNTIFS('Audit grid'!$H:$H,'Audit outcomes'!N$41,'Audit grid'!$D:$D,'Audit outcomes'!$C86,'Audit grid'!$E:$E,'Audit outcomes'!$D86,'Audit grid'!$I:$I,$N$40),"N/A")</f>
        <v>0</v>
      </c>
      <c r="O86" s="56">
        <f>IFERROR(COUNTIFS('Audit grid'!$H:$H,'Audit outcomes'!O$41,'Audit grid'!$D:$D,'Audit outcomes'!$C86,'Audit grid'!$E:$E,'Audit outcomes'!$D86,'Audit grid'!$I:$I,$N$40),"N/A")</f>
        <v>4</v>
      </c>
      <c r="P86" s="57">
        <f>IFERROR(COUNTIFS('Audit grid'!$H:$H,'Audit outcomes'!P$41,'Audit grid'!$D:$D,'Audit outcomes'!$C86,'Audit grid'!$E:$E,'Audit outcomes'!$D86,'Audit grid'!$I:$I,$N$40),"N/A")</f>
        <v>1</v>
      </c>
      <c r="Q86" s="71"/>
    </row>
    <row r="87" spans="2:17" ht="17" x14ac:dyDescent="0.2">
      <c r="B87" s="70"/>
      <c r="C87" s="49" t="s">
        <v>73</v>
      </c>
      <c r="D87" s="50" t="s">
        <v>116</v>
      </c>
      <c r="E87" s="81">
        <f>IFERROR(COUNTIFS('Audit grid'!$H:$H,'Audit outcomes'!E$41,'Audit grid'!$D:$D,'Audit outcomes'!$C87,'Audit grid'!$E:$E,'Audit outcomes'!$D87),"N/A")</f>
        <v>2</v>
      </c>
      <c r="F87" s="56">
        <f>IFERROR(COUNTIFS('Audit grid'!$H:$H,'Audit outcomes'!F$41,'Audit grid'!$D:$D,'Audit outcomes'!$C87,'Audit grid'!$E:$E,'Audit outcomes'!$D87),"N/A")</f>
        <v>2</v>
      </c>
      <c r="G87" s="82">
        <f>IFERROR(COUNTIFS('Audit grid'!$H:$H,'Audit outcomes'!G$41,'Audit grid'!$D:$D,'Audit outcomes'!$C87,'Audit grid'!$E:$E,'Audit outcomes'!$D87),"N/A")</f>
        <v>1</v>
      </c>
      <c r="H87" s="56">
        <f>IFERROR(COUNTIFS('Audit grid'!$H:$H,'Audit outcomes'!H$41,'Audit grid'!$D:$D,'Audit outcomes'!$C87,'Audit grid'!$E:$E,'Audit outcomes'!$D87,'Audit grid'!$I:$I,$H$40),"N/A")</f>
        <v>0</v>
      </c>
      <c r="I87" s="56">
        <f>IFERROR(COUNTIFS('Audit grid'!$H:$H,'Audit outcomes'!I$41,'Audit grid'!$D:$D,'Audit outcomes'!$C87,'Audit grid'!$E:$E,'Audit outcomes'!$D87,'Audit grid'!$I:$I,$H$40),"N/A")</f>
        <v>0</v>
      </c>
      <c r="J87" s="56">
        <f>IFERROR(COUNTIFS('Audit grid'!$H:$H,'Audit outcomes'!J$41,'Audit grid'!$D:$D,'Audit outcomes'!$C87,'Audit grid'!$E:$E,'Audit outcomes'!$D87,'Audit grid'!$I:$I,$H$40),"N/A")</f>
        <v>0</v>
      </c>
      <c r="K87" s="81">
        <f>IFERROR(COUNTIFS('Audit grid'!$H:$H,'Audit outcomes'!K$41,'Audit grid'!$D:$D,'Audit outcomes'!$C87,'Audit grid'!$E:$E,'Audit outcomes'!$D87,'Audit grid'!$I:$I,$K$40),"N/A")</f>
        <v>0</v>
      </c>
      <c r="L87" s="56">
        <f>IFERROR(COUNTIFS('Audit grid'!$H:$H,'Audit outcomes'!L$41,'Audit grid'!$D:$D,'Audit outcomes'!$C87,'Audit grid'!$E:$E,'Audit outcomes'!$D87,'Audit grid'!$I:$I,$K$40),"N/A")</f>
        <v>0</v>
      </c>
      <c r="M87" s="82">
        <f>IFERROR(COUNTIFS('Audit grid'!$H:$H,'Audit outcomes'!M$41,'Audit grid'!$D:$D,'Audit outcomes'!$C87,'Audit grid'!$E:$E,'Audit outcomes'!$D87,'Audit grid'!$I:$I,$K$40),"N/A")</f>
        <v>0</v>
      </c>
      <c r="N87" s="56">
        <f>IFERROR(COUNTIFS('Audit grid'!$H:$H,'Audit outcomes'!N$41,'Audit grid'!$D:$D,'Audit outcomes'!$C87,'Audit grid'!$E:$E,'Audit outcomes'!$D87,'Audit grid'!$I:$I,$N$40),"N/A")</f>
        <v>2</v>
      </c>
      <c r="O87" s="56">
        <f>IFERROR(COUNTIFS('Audit grid'!$H:$H,'Audit outcomes'!O$41,'Audit grid'!$D:$D,'Audit outcomes'!$C87,'Audit grid'!$E:$E,'Audit outcomes'!$D87,'Audit grid'!$I:$I,$N$40),"N/A")</f>
        <v>2</v>
      </c>
      <c r="P87" s="57">
        <f>IFERROR(COUNTIFS('Audit grid'!$H:$H,'Audit outcomes'!P$41,'Audit grid'!$D:$D,'Audit outcomes'!$C87,'Audit grid'!$E:$E,'Audit outcomes'!$D87,'Audit grid'!$I:$I,$N$40),"N/A")</f>
        <v>1</v>
      </c>
      <c r="Q87" s="71"/>
    </row>
    <row r="88" spans="2:17" ht="34" x14ac:dyDescent="0.2">
      <c r="B88" s="70"/>
      <c r="C88" s="49" t="s">
        <v>73</v>
      </c>
      <c r="D88" s="50" t="s">
        <v>117</v>
      </c>
      <c r="E88" s="81">
        <f>IFERROR(COUNTIFS('Audit grid'!$H:$H,'Audit outcomes'!E$41,'Audit grid'!$D:$D,'Audit outcomes'!$C88,'Audit grid'!$E:$E,'Audit outcomes'!$D88),"N/A")</f>
        <v>0</v>
      </c>
      <c r="F88" s="56">
        <f>IFERROR(COUNTIFS('Audit grid'!$H:$H,'Audit outcomes'!F$41,'Audit grid'!$D:$D,'Audit outcomes'!$C88,'Audit grid'!$E:$E,'Audit outcomes'!$D88),"N/A")</f>
        <v>2</v>
      </c>
      <c r="G88" s="82">
        <f>IFERROR(COUNTIFS('Audit grid'!$H:$H,'Audit outcomes'!G$41,'Audit grid'!$D:$D,'Audit outcomes'!$C88,'Audit grid'!$E:$E,'Audit outcomes'!$D88),"N/A")</f>
        <v>1</v>
      </c>
      <c r="H88" s="56">
        <f>IFERROR(COUNTIFS('Audit grid'!$H:$H,'Audit outcomes'!H$41,'Audit grid'!$D:$D,'Audit outcomes'!$C88,'Audit grid'!$E:$E,'Audit outcomes'!$D88,'Audit grid'!$I:$I,$H$40),"N/A")</f>
        <v>0</v>
      </c>
      <c r="I88" s="56">
        <f>IFERROR(COUNTIFS('Audit grid'!$H:$H,'Audit outcomes'!I$41,'Audit grid'!$D:$D,'Audit outcomes'!$C88,'Audit grid'!$E:$E,'Audit outcomes'!$D88,'Audit grid'!$I:$I,$H$40),"N/A")</f>
        <v>0</v>
      </c>
      <c r="J88" s="56">
        <f>IFERROR(COUNTIFS('Audit grid'!$H:$H,'Audit outcomes'!J$41,'Audit grid'!$D:$D,'Audit outcomes'!$C88,'Audit grid'!$E:$E,'Audit outcomes'!$D88,'Audit grid'!$I:$I,$H$40),"N/A")</f>
        <v>0</v>
      </c>
      <c r="K88" s="81">
        <f>IFERROR(COUNTIFS('Audit grid'!$H:$H,'Audit outcomes'!K$41,'Audit grid'!$D:$D,'Audit outcomes'!$C88,'Audit grid'!$E:$E,'Audit outcomes'!$D88,'Audit grid'!$I:$I,$K$40),"N/A")</f>
        <v>0</v>
      </c>
      <c r="L88" s="56">
        <f>IFERROR(COUNTIFS('Audit grid'!$H:$H,'Audit outcomes'!L$41,'Audit grid'!$D:$D,'Audit outcomes'!$C88,'Audit grid'!$E:$E,'Audit outcomes'!$D88,'Audit grid'!$I:$I,$K$40),"N/A")</f>
        <v>0</v>
      </c>
      <c r="M88" s="82">
        <f>IFERROR(COUNTIFS('Audit grid'!$H:$H,'Audit outcomes'!M$41,'Audit grid'!$D:$D,'Audit outcomes'!$C88,'Audit grid'!$E:$E,'Audit outcomes'!$D88,'Audit grid'!$I:$I,$K$40),"N/A")</f>
        <v>0</v>
      </c>
      <c r="N88" s="56">
        <f>IFERROR(COUNTIFS('Audit grid'!$H:$H,'Audit outcomes'!N$41,'Audit grid'!$D:$D,'Audit outcomes'!$C88,'Audit grid'!$E:$E,'Audit outcomes'!$D88,'Audit grid'!$I:$I,$N$40),"N/A")</f>
        <v>0</v>
      </c>
      <c r="O88" s="56">
        <f>IFERROR(COUNTIFS('Audit grid'!$H:$H,'Audit outcomes'!O$41,'Audit grid'!$D:$D,'Audit outcomes'!$C88,'Audit grid'!$E:$E,'Audit outcomes'!$D88,'Audit grid'!$I:$I,$N$40),"N/A")</f>
        <v>2</v>
      </c>
      <c r="P88" s="57">
        <f>IFERROR(COUNTIFS('Audit grid'!$H:$H,'Audit outcomes'!P$41,'Audit grid'!$D:$D,'Audit outcomes'!$C88,'Audit grid'!$E:$E,'Audit outcomes'!$D88,'Audit grid'!$I:$I,$N$40),"N/A")</f>
        <v>1</v>
      </c>
      <c r="Q88" s="71"/>
    </row>
    <row r="89" spans="2:17" ht="17" x14ac:dyDescent="0.2">
      <c r="B89" s="70"/>
      <c r="C89" s="49" t="s">
        <v>73</v>
      </c>
      <c r="D89" s="50" t="s">
        <v>118</v>
      </c>
      <c r="E89" s="81">
        <f>IFERROR(COUNTIFS('Audit grid'!$H:$H,'Audit outcomes'!E$41,'Audit grid'!$D:$D,'Audit outcomes'!$C89,'Audit grid'!$E:$E,'Audit outcomes'!$D89),"N/A")</f>
        <v>0</v>
      </c>
      <c r="F89" s="56">
        <f>IFERROR(COUNTIFS('Audit grid'!$H:$H,'Audit outcomes'!F$41,'Audit grid'!$D:$D,'Audit outcomes'!$C89,'Audit grid'!$E:$E,'Audit outcomes'!$D89),"N/A")</f>
        <v>1</v>
      </c>
      <c r="G89" s="82">
        <f>IFERROR(COUNTIFS('Audit grid'!$H:$H,'Audit outcomes'!G$41,'Audit grid'!$D:$D,'Audit outcomes'!$C89,'Audit grid'!$E:$E,'Audit outcomes'!$D89),"N/A")</f>
        <v>3</v>
      </c>
      <c r="H89" s="56">
        <f>IFERROR(COUNTIFS('Audit grid'!$H:$H,'Audit outcomes'!H$41,'Audit grid'!$D:$D,'Audit outcomes'!$C89,'Audit grid'!$E:$E,'Audit outcomes'!$D89,'Audit grid'!$I:$I,$H$40),"N/A")</f>
        <v>0</v>
      </c>
      <c r="I89" s="56">
        <f>IFERROR(COUNTIFS('Audit grid'!$H:$H,'Audit outcomes'!I$41,'Audit grid'!$D:$D,'Audit outcomes'!$C89,'Audit grid'!$E:$E,'Audit outcomes'!$D89,'Audit grid'!$I:$I,$H$40),"N/A")</f>
        <v>0</v>
      </c>
      <c r="J89" s="56">
        <f>IFERROR(COUNTIFS('Audit grid'!$H:$H,'Audit outcomes'!J$41,'Audit grid'!$D:$D,'Audit outcomes'!$C89,'Audit grid'!$E:$E,'Audit outcomes'!$D89,'Audit grid'!$I:$I,$H$40),"N/A")</f>
        <v>0</v>
      </c>
      <c r="K89" s="81">
        <f>IFERROR(COUNTIFS('Audit grid'!$H:$H,'Audit outcomes'!K$41,'Audit grid'!$D:$D,'Audit outcomes'!$C89,'Audit grid'!$E:$E,'Audit outcomes'!$D89,'Audit grid'!$I:$I,$K$40),"N/A")</f>
        <v>0</v>
      </c>
      <c r="L89" s="56">
        <f>IFERROR(COUNTIFS('Audit grid'!$H:$H,'Audit outcomes'!L$41,'Audit grid'!$D:$D,'Audit outcomes'!$C89,'Audit grid'!$E:$E,'Audit outcomes'!$D89,'Audit grid'!$I:$I,$K$40),"N/A")</f>
        <v>0</v>
      </c>
      <c r="M89" s="82">
        <f>IFERROR(COUNTIFS('Audit grid'!$H:$H,'Audit outcomes'!M$41,'Audit grid'!$D:$D,'Audit outcomes'!$C89,'Audit grid'!$E:$E,'Audit outcomes'!$D89,'Audit grid'!$I:$I,$K$40),"N/A")</f>
        <v>0</v>
      </c>
      <c r="N89" s="56">
        <f>IFERROR(COUNTIFS('Audit grid'!$H:$H,'Audit outcomes'!N$41,'Audit grid'!$D:$D,'Audit outcomes'!$C89,'Audit grid'!$E:$E,'Audit outcomes'!$D89,'Audit grid'!$I:$I,$N$40),"N/A")</f>
        <v>0</v>
      </c>
      <c r="O89" s="56">
        <f>IFERROR(COUNTIFS('Audit grid'!$H:$H,'Audit outcomes'!O$41,'Audit grid'!$D:$D,'Audit outcomes'!$C89,'Audit grid'!$E:$E,'Audit outcomes'!$D89,'Audit grid'!$I:$I,$N$40),"N/A")</f>
        <v>1</v>
      </c>
      <c r="P89" s="57">
        <f>IFERROR(COUNTIFS('Audit grid'!$H:$H,'Audit outcomes'!P$41,'Audit grid'!$D:$D,'Audit outcomes'!$C89,'Audit grid'!$E:$E,'Audit outcomes'!$D89,'Audit grid'!$I:$I,$N$40),"N/A")</f>
        <v>3</v>
      </c>
      <c r="Q89" s="71"/>
    </row>
    <row r="90" spans="2:17" ht="17" x14ac:dyDescent="0.2">
      <c r="B90" s="70"/>
      <c r="C90" s="49" t="s">
        <v>73</v>
      </c>
      <c r="D90" s="50" t="s">
        <v>119</v>
      </c>
      <c r="E90" s="81">
        <f>IFERROR(COUNTIFS('Audit grid'!$H:$H,'Audit outcomes'!E$41,'Audit grid'!$D:$D,'Audit outcomes'!$C90,'Audit grid'!$E:$E,'Audit outcomes'!$D90),"N/A")</f>
        <v>2</v>
      </c>
      <c r="F90" s="56">
        <f>IFERROR(COUNTIFS('Audit grid'!$H:$H,'Audit outcomes'!F$41,'Audit grid'!$D:$D,'Audit outcomes'!$C90,'Audit grid'!$E:$E,'Audit outcomes'!$D90),"N/A")</f>
        <v>1</v>
      </c>
      <c r="G90" s="82">
        <f>IFERROR(COUNTIFS('Audit grid'!$H:$H,'Audit outcomes'!G$41,'Audit grid'!$D:$D,'Audit outcomes'!$C90,'Audit grid'!$E:$E,'Audit outcomes'!$D90),"N/A")</f>
        <v>1</v>
      </c>
      <c r="H90" s="56">
        <f>IFERROR(COUNTIFS('Audit grid'!$H:$H,'Audit outcomes'!H$41,'Audit grid'!$D:$D,'Audit outcomes'!$C90,'Audit grid'!$E:$E,'Audit outcomes'!$D90,'Audit grid'!$I:$I,$H$40),"N/A")</f>
        <v>0</v>
      </c>
      <c r="I90" s="56">
        <f>IFERROR(COUNTIFS('Audit grid'!$H:$H,'Audit outcomes'!I$41,'Audit grid'!$D:$D,'Audit outcomes'!$C90,'Audit grid'!$E:$E,'Audit outcomes'!$D90,'Audit grid'!$I:$I,$H$40),"N/A")</f>
        <v>0</v>
      </c>
      <c r="J90" s="56">
        <f>IFERROR(COUNTIFS('Audit grid'!$H:$H,'Audit outcomes'!J$41,'Audit grid'!$D:$D,'Audit outcomes'!$C90,'Audit grid'!$E:$E,'Audit outcomes'!$D90,'Audit grid'!$I:$I,$H$40),"N/A")</f>
        <v>0</v>
      </c>
      <c r="K90" s="81">
        <f>IFERROR(COUNTIFS('Audit grid'!$H:$H,'Audit outcomes'!K$41,'Audit grid'!$D:$D,'Audit outcomes'!$C90,'Audit grid'!$E:$E,'Audit outcomes'!$D90,'Audit grid'!$I:$I,$K$40),"N/A")</f>
        <v>0</v>
      </c>
      <c r="L90" s="56">
        <f>IFERROR(COUNTIFS('Audit grid'!$H:$H,'Audit outcomes'!L$41,'Audit grid'!$D:$D,'Audit outcomes'!$C90,'Audit grid'!$E:$E,'Audit outcomes'!$D90,'Audit grid'!$I:$I,$K$40),"N/A")</f>
        <v>0</v>
      </c>
      <c r="M90" s="82">
        <f>IFERROR(COUNTIFS('Audit grid'!$H:$H,'Audit outcomes'!M$41,'Audit grid'!$D:$D,'Audit outcomes'!$C90,'Audit grid'!$E:$E,'Audit outcomes'!$D90,'Audit grid'!$I:$I,$K$40),"N/A")</f>
        <v>0</v>
      </c>
      <c r="N90" s="56">
        <f>IFERROR(COUNTIFS('Audit grid'!$H:$H,'Audit outcomes'!N$41,'Audit grid'!$D:$D,'Audit outcomes'!$C90,'Audit grid'!$E:$E,'Audit outcomes'!$D90,'Audit grid'!$I:$I,$N$40),"N/A")</f>
        <v>2</v>
      </c>
      <c r="O90" s="56">
        <f>IFERROR(COUNTIFS('Audit grid'!$H:$H,'Audit outcomes'!O$41,'Audit grid'!$D:$D,'Audit outcomes'!$C90,'Audit grid'!$E:$E,'Audit outcomes'!$D90,'Audit grid'!$I:$I,$N$40),"N/A")</f>
        <v>1</v>
      </c>
      <c r="P90" s="57">
        <f>IFERROR(COUNTIFS('Audit grid'!$H:$H,'Audit outcomes'!P$41,'Audit grid'!$D:$D,'Audit outcomes'!$C90,'Audit grid'!$E:$E,'Audit outcomes'!$D90,'Audit grid'!$I:$I,$N$40),"N/A")</f>
        <v>1</v>
      </c>
      <c r="Q90" s="71"/>
    </row>
    <row r="91" spans="2:17" ht="17" x14ac:dyDescent="0.2">
      <c r="B91" s="70"/>
      <c r="C91" s="49" t="s">
        <v>73</v>
      </c>
      <c r="D91" s="50" t="s">
        <v>120</v>
      </c>
      <c r="E91" s="81">
        <f>IFERROR(COUNTIFS('Audit grid'!$H:$H,'Audit outcomes'!E$41,'Audit grid'!$D:$D,'Audit outcomes'!$C91,'Audit grid'!$E:$E,'Audit outcomes'!$D91),"N/A")</f>
        <v>0</v>
      </c>
      <c r="F91" s="56">
        <f>IFERROR(COUNTIFS('Audit grid'!$H:$H,'Audit outcomes'!F$41,'Audit grid'!$D:$D,'Audit outcomes'!$C91,'Audit grid'!$E:$E,'Audit outcomes'!$D91),"N/A")</f>
        <v>1</v>
      </c>
      <c r="G91" s="82">
        <f>IFERROR(COUNTIFS('Audit grid'!$H:$H,'Audit outcomes'!G$41,'Audit grid'!$D:$D,'Audit outcomes'!$C91,'Audit grid'!$E:$E,'Audit outcomes'!$D91),"N/A")</f>
        <v>2</v>
      </c>
      <c r="H91" s="56">
        <f>IFERROR(COUNTIFS('Audit grid'!$H:$H,'Audit outcomes'!H$41,'Audit grid'!$D:$D,'Audit outcomes'!$C91,'Audit grid'!$E:$E,'Audit outcomes'!$D91,'Audit grid'!$I:$I,$H$40),"N/A")</f>
        <v>0</v>
      </c>
      <c r="I91" s="56">
        <f>IFERROR(COUNTIFS('Audit grid'!$H:$H,'Audit outcomes'!I$41,'Audit grid'!$D:$D,'Audit outcomes'!$C91,'Audit grid'!$E:$E,'Audit outcomes'!$D91,'Audit grid'!$I:$I,$H$40),"N/A")</f>
        <v>0</v>
      </c>
      <c r="J91" s="56">
        <f>IFERROR(COUNTIFS('Audit grid'!$H:$H,'Audit outcomes'!J$41,'Audit grid'!$D:$D,'Audit outcomes'!$C91,'Audit grid'!$E:$E,'Audit outcomes'!$D91,'Audit grid'!$I:$I,$H$40),"N/A")</f>
        <v>0</v>
      </c>
      <c r="K91" s="81">
        <f>IFERROR(COUNTIFS('Audit grid'!$H:$H,'Audit outcomes'!K$41,'Audit grid'!$D:$D,'Audit outcomes'!$C91,'Audit grid'!$E:$E,'Audit outcomes'!$D91,'Audit grid'!$I:$I,$K$40),"N/A")</f>
        <v>0</v>
      </c>
      <c r="L91" s="56">
        <f>IFERROR(COUNTIFS('Audit grid'!$H:$H,'Audit outcomes'!L$41,'Audit grid'!$D:$D,'Audit outcomes'!$C91,'Audit grid'!$E:$E,'Audit outcomes'!$D91,'Audit grid'!$I:$I,$K$40),"N/A")</f>
        <v>0</v>
      </c>
      <c r="M91" s="82">
        <f>IFERROR(COUNTIFS('Audit grid'!$H:$H,'Audit outcomes'!M$41,'Audit grid'!$D:$D,'Audit outcomes'!$C91,'Audit grid'!$E:$E,'Audit outcomes'!$D91,'Audit grid'!$I:$I,$K$40),"N/A")</f>
        <v>0</v>
      </c>
      <c r="N91" s="56">
        <f>IFERROR(COUNTIFS('Audit grid'!$H:$H,'Audit outcomes'!N$41,'Audit grid'!$D:$D,'Audit outcomes'!$C91,'Audit grid'!$E:$E,'Audit outcomes'!$D91,'Audit grid'!$I:$I,$N$40),"N/A")</f>
        <v>0</v>
      </c>
      <c r="O91" s="56">
        <f>IFERROR(COUNTIFS('Audit grid'!$H:$H,'Audit outcomes'!O$41,'Audit grid'!$D:$D,'Audit outcomes'!$C91,'Audit grid'!$E:$E,'Audit outcomes'!$D91,'Audit grid'!$I:$I,$N$40),"N/A")</f>
        <v>1</v>
      </c>
      <c r="P91" s="57">
        <f>IFERROR(COUNTIFS('Audit grid'!$H:$H,'Audit outcomes'!P$41,'Audit grid'!$D:$D,'Audit outcomes'!$C91,'Audit grid'!$E:$E,'Audit outcomes'!$D91,'Audit grid'!$I:$I,$N$40),"N/A")</f>
        <v>2</v>
      </c>
      <c r="Q91" s="71"/>
    </row>
    <row r="92" spans="2:17" ht="17" x14ac:dyDescent="0.2">
      <c r="B92" s="70"/>
      <c r="C92" s="49" t="s">
        <v>73</v>
      </c>
      <c r="D92" s="50" t="s">
        <v>121</v>
      </c>
      <c r="E92" s="81">
        <f>IFERROR(COUNTIFS('Audit grid'!$H:$H,'Audit outcomes'!E$41,'Audit grid'!$D:$D,'Audit outcomes'!$C92,'Audit grid'!$E:$E,'Audit outcomes'!$D92),"N/A")</f>
        <v>0</v>
      </c>
      <c r="F92" s="56">
        <f>IFERROR(COUNTIFS('Audit grid'!$H:$H,'Audit outcomes'!F$41,'Audit grid'!$D:$D,'Audit outcomes'!$C92,'Audit grid'!$E:$E,'Audit outcomes'!$D92),"N/A")</f>
        <v>0</v>
      </c>
      <c r="G92" s="82">
        <f>IFERROR(COUNTIFS('Audit grid'!$H:$H,'Audit outcomes'!G$41,'Audit grid'!$D:$D,'Audit outcomes'!$C92,'Audit grid'!$E:$E,'Audit outcomes'!$D92),"N/A")</f>
        <v>2</v>
      </c>
      <c r="H92" s="56">
        <f>IFERROR(COUNTIFS('Audit grid'!$H:$H,'Audit outcomes'!H$41,'Audit grid'!$D:$D,'Audit outcomes'!$C92,'Audit grid'!$E:$E,'Audit outcomes'!$D92,'Audit grid'!$I:$I,$H$40),"N/A")</f>
        <v>0</v>
      </c>
      <c r="I92" s="56">
        <f>IFERROR(COUNTIFS('Audit grid'!$H:$H,'Audit outcomes'!I$41,'Audit grid'!$D:$D,'Audit outcomes'!$C92,'Audit grid'!$E:$E,'Audit outcomes'!$D92,'Audit grid'!$I:$I,$H$40),"N/A")</f>
        <v>0</v>
      </c>
      <c r="J92" s="56">
        <f>IFERROR(COUNTIFS('Audit grid'!$H:$H,'Audit outcomes'!J$41,'Audit grid'!$D:$D,'Audit outcomes'!$C92,'Audit grid'!$E:$E,'Audit outcomes'!$D92,'Audit grid'!$I:$I,$H$40),"N/A")</f>
        <v>0</v>
      </c>
      <c r="K92" s="81">
        <f>IFERROR(COUNTIFS('Audit grid'!$H:$H,'Audit outcomes'!K$41,'Audit grid'!$D:$D,'Audit outcomes'!$C92,'Audit grid'!$E:$E,'Audit outcomes'!$D92,'Audit grid'!$I:$I,$K$40),"N/A")</f>
        <v>0</v>
      </c>
      <c r="L92" s="56">
        <f>IFERROR(COUNTIFS('Audit grid'!$H:$H,'Audit outcomes'!L$41,'Audit grid'!$D:$D,'Audit outcomes'!$C92,'Audit grid'!$E:$E,'Audit outcomes'!$D92,'Audit grid'!$I:$I,$K$40),"N/A")</f>
        <v>0</v>
      </c>
      <c r="M92" s="82">
        <f>IFERROR(COUNTIFS('Audit grid'!$H:$H,'Audit outcomes'!M$41,'Audit grid'!$D:$D,'Audit outcomes'!$C92,'Audit grid'!$E:$E,'Audit outcomes'!$D92,'Audit grid'!$I:$I,$K$40),"N/A")</f>
        <v>0</v>
      </c>
      <c r="N92" s="56">
        <f>IFERROR(COUNTIFS('Audit grid'!$H:$H,'Audit outcomes'!N$41,'Audit grid'!$D:$D,'Audit outcomes'!$C92,'Audit grid'!$E:$E,'Audit outcomes'!$D92,'Audit grid'!$I:$I,$N$40),"N/A")</f>
        <v>0</v>
      </c>
      <c r="O92" s="56">
        <f>IFERROR(COUNTIFS('Audit grid'!$H:$H,'Audit outcomes'!O$41,'Audit grid'!$D:$D,'Audit outcomes'!$C92,'Audit grid'!$E:$E,'Audit outcomes'!$D92,'Audit grid'!$I:$I,$N$40),"N/A")</f>
        <v>0</v>
      </c>
      <c r="P92" s="57">
        <f>IFERROR(COUNTIFS('Audit grid'!$H:$H,'Audit outcomes'!P$41,'Audit grid'!$D:$D,'Audit outcomes'!$C92,'Audit grid'!$E:$E,'Audit outcomes'!$D92,'Audit grid'!$I:$I,$N$40),"N/A")</f>
        <v>2</v>
      </c>
      <c r="Q92" s="71"/>
    </row>
    <row r="93" spans="2:17" ht="17" x14ac:dyDescent="0.2">
      <c r="B93" s="70"/>
      <c r="C93" s="49" t="s">
        <v>73</v>
      </c>
      <c r="D93" s="50" t="s">
        <v>122</v>
      </c>
      <c r="E93" s="81">
        <f>IFERROR(COUNTIFS('Audit grid'!$H:$H,'Audit outcomes'!E$41,'Audit grid'!$D:$D,'Audit outcomes'!$C93,'Audit grid'!$E:$E,'Audit outcomes'!$D93),"N/A")</f>
        <v>2</v>
      </c>
      <c r="F93" s="56">
        <f>IFERROR(COUNTIFS('Audit grid'!$H:$H,'Audit outcomes'!F$41,'Audit grid'!$D:$D,'Audit outcomes'!$C93,'Audit grid'!$E:$E,'Audit outcomes'!$D93),"N/A")</f>
        <v>3</v>
      </c>
      <c r="G93" s="82">
        <f>IFERROR(COUNTIFS('Audit grid'!$H:$H,'Audit outcomes'!G$41,'Audit grid'!$D:$D,'Audit outcomes'!$C93,'Audit grid'!$E:$E,'Audit outcomes'!$D93),"N/A")</f>
        <v>2</v>
      </c>
      <c r="H93" s="56">
        <f>IFERROR(COUNTIFS('Audit grid'!$H:$H,'Audit outcomes'!H$41,'Audit grid'!$D:$D,'Audit outcomes'!$C93,'Audit grid'!$E:$E,'Audit outcomes'!$D93,'Audit grid'!$I:$I,$H$40),"N/A")</f>
        <v>0</v>
      </c>
      <c r="I93" s="56">
        <f>IFERROR(COUNTIFS('Audit grid'!$H:$H,'Audit outcomes'!I$41,'Audit grid'!$D:$D,'Audit outcomes'!$C93,'Audit grid'!$E:$E,'Audit outcomes'!$D93,'Audit grid'!$I:$I,$H$40),"N/A")</f>
        <v>0</v>
      </c>
      <c r="J93" s="56">
        <f>IFERROR(COUNTIFS('Audit grid'!$H:$H,'Audit outcomes'!J$41,'Audit grid'!$D:$D,'Audit outcomes'!$C93,'Audit grid'!$E:$E,'Audit outcomes'!$D93,'Audit grid'!$I:$I,$H$40),"N/A")</f>
        <v>0</v>
      </c>
      <c r="K93" s="81">
        <f>IFERROR(COUNTIFS('Audit grid'!$H:$H,'Audit outcomes'!K$41,'Audit grid'!$D:$D,'Audit outcomes'!$C93,'Audit grid'!$E:$E,'Audit outcomes'!$D93,'Audit grid'!$I:$I,$K$40),"N/A")</f>
        <v>0</v>
      </c>
      <c r="L93" s="56">
        <f>IFERROR(COUNTIFS('Audit grid'!$H:$H,'Audit outcomes'!L$41,'Audit grid'!$D:$D,'Audit outcomes'!$C93,'Audit grid'!$E:$E,'Audit outcomes'!$D93,'Audit grid'!$I:$I,$K$40),"N/A")</f>
        <v>0</v>
      </c>
      <c r="M93" s="82">
        <f>IFERROR(COUNTIFS('Audit grid'!$H:$H,'Audit outcomes'!M$41,'Audit grid'!$D:$D,'Audit outcomes'!$C93,'Audit grid'!$E:$E,'Audit outcomes'!$D93,'Audit grid'!$I:$I,$K$40),"N/A")</f>
        <v>0</v>
      </c>
      <c r="N93" s="56">
        <f>IFERROR(COUNTIFS('Audit grid'!$H:$H,'Audit outcomes'!N$41,'Audit grid'!$D:$D,'Audit outcomes'!$C93,'Audit grid'!$E:$E,'Audit outcomes'!$D93,'Audit grid'!$I:$I,$N$40),"N/A")</f>
        <v>2</v>
      </c>
      <c r="O93" s="56">
        <f>IFERROR(COUNTIFS('Audit grid'!$H:$H,'Audit outcomes'!O$41,'Audit grid'!$D:$D,'Audit outcomes'!$C93,'Audit grid'!$E:$E,'Audit outcomes'!$D93,'Audit grid'!$I:$I,$N$40),"N/A")</f>
        <v>3</v>
      </c>
      <c r="P93" s="57">
        <f>IFERROR(COUNTIFS('Audit grid'!$H:$H,'Audit outcomes'!P$41,'Audit grid'!$D:$D,'Audit outcomes'!$C93,'Audit grid'!$E:$E,'Audit outcomes'!$D93,'Audit grid'!$I:$I,$N$40),"N/A")</f>
        <v>2</v>
      </c>
      <c r="Q93" s="71"/>
    </row>
    <row r="94" spans="2:17" ht="17" x14ac:dyDescent="0.2">
      <c r="B94" s="70"/>
      <c r="C94" s="49" t="s">
        <v>73</v>
      </c>
      <c r="D94" s="50" t="s">
        <v>123</v>
      </c>
      <c r="E94" s="81">
        <f>IFERROR(COUNTIFS('Audit grid'!$H:$H,'Audit outcomes'!E$41,'Audit grid'!$D:$D,'Audit outcomes'!$C94,'Audit grid'!$E:$E,'Audit outcomes'!$D94),"N/A")</f>
        <v>4</v>
      </c>
      <c r="F94" s="56">
        <f>IFERROR(COUNTIFS('Audit grid'!$H:$H,'Audit outcomes'!F$41,'Audit grid'!$D:$D,'Audit outcomes'!$C94,'Audit grid'!$E:$E,'Audit outcomes'!$D94),"N/A")</f>
        <v>10</v>
      </c>
      <c r="G94" s="82">
        <f>IFERROR(COUNTIFS('Audit grid'!$H:$H,'Audit outcomes'!G$41,'Audit grid'!$D:$D,'Audit outcomes'!$C94,'Audit grid'!$E:$E,'Audit outcomes'!$D94),"N/A")</f>
        <v>1</v>
      </c>
      <c r="H94" s="56">
        <f>IFERROR(COUNTIFS('Audit grid'!$H:$H,'Audit outcomes'!H$41,'Audit grid'!$D:$D,'Audit outcomes'!$C94,'Audit grid'!$E:$E,'Audit outcomes'!$D94,'Audit grid'!$I:$I,$H$40),"N/A")</f>
        <v>0</v>
      </c>
      <c r="I94" s="56">
        <f>IFERROR(COUNTIFS('Audit grid'!$H:$H,'Audit outcomes'!I$41,'Audit grid'!$D:$D,'Audit outcomes'!$C94,'Audit grid'!$E:$E,'Audit outcomes'!$D94,'Audit grid'!$I:$I,$H$40),"N/A")</f>
        <v>0</v>
      </c>
      <c r="J94" s="56">
        <f>IFERROR(COUNTIFS('Audit grid'!$H:$H,'Audit outcomes'!J$41,'Audit grid'!$D:$D,'Audit outcomes'!$C94,'Audit grid'!$E:$E,'Audit outcomes'!$D94,'Audit grid'!$I:$I,$H$40),"N/A")</f>
        <v>0</v>
      </c>
      <c r="K94" s="81">
        <f>IFERROR(COUNTIFS('Audit grid'!$H:$H,'Audit outcomes'!K$41,'Audit grid'!$D:$D,'Audit outcomes'!$C94,'Audit grid'!$E:$E,'Audit outcomes'!$D94,'Audit grid'!$I:$I,$K$40),"N/A")</f>
        <v>0</v>
      </c>
      <c r="L94" s="56">
        <f>IFERROR(COUNTIFS('Audit grid'!$H:$H,'Audit outcomes'!L$41,'Audit grid'!$D:$D,'Audit outcomes'!$C94,'Audit grid'!$E:$E,'Audit outcomes'!$D94,'Audit grid'!$I:$I,$K$40),"N/A")</f>
        <v>0</v>
      </c>
      <c r="M94" s="82">
        <f>IFERROR(COUNTIFS('Audit grid'!$H:$H,'Audit outcomes'!M$41,'Audit grid'!$D:$D,'Audit outcomes'!$C94,'Audit grid'!$E:$E,'Audit outcomes'!$D94,'Audit grid'!$I:$I,$K$40),"N/A")</f>
        <v>0</v>
      </c>
      <c r="N94" s="56">
        <f>IFERROR(COUNTIFS('Audit grid'!$H:$H,'Audit outcomes'!N$41,'Audit grid'!$D:$D,'Audit outcomes'!$C94,'Audit grid'!$E:$E,'Audit outcomes'!$D94,'Audit grid'!$I:$I,$N$40),"N/A")</f>
        <v>4</v>
      </c>
      <c r="O94" s="56">
        <f>IFERROR(COUNTIFS('Audit grid'!$H:$H,'Audit outcomes'!O$41,'Audit grid'!$D:$D,'Audit outcomes'!$C94,'Audit grid'!$E:$E,'Audit outcomes'!$D94,'Audit grid'!$I:$I,$N$40),"N/A")</f>
        <v>10</v>
      </c>
      <c r="P94" s="57">
        <f>IFERROR(COUNTIFS('Audit grid'!$H:$H,'Audit outcomes'!P$41,'Audit grid'!$D:$D,'Audit outcomes'!$C94,'Audit grid'!$E:$E,'Audit outcomes'!$D94,'Audit grid'!$I:$I,$N$40),"N/A")</f>
        <v>1</v>
      </c>
      <c r="Q94" s="71"/>
    </row>
    <row r="95" spans="2:17" ht="17" x14ac:dyDescent="0.2">
      <c r="B95" s="70"/>
      <c r="C95" s="49" t="s">
        <v>73</v>
      </c>
      <c r="D95" s="50" t="s">
        <v>124</v>
      </c>
      <c r="E95" s="81">
        <f>IFERROR(COUNTIFS('Audit grid'!$H:$H,'Audit outcomes'!E$41,'Audit grid'!$D:$D,'Audit outcomes'!$C95,'Audit grid'!$E:$E,'Audit outcomes'!$D95),"N/A")</f>
        <v>0</v>
      </c>
      <c r="F95" s="56">
        <f>IFERROR(COUNTIFS('Audit grid'!$H:$H,'Audit outcomes'!F$41,'Audit grid'!$D:$D,'Audit outcomes'!$C95,'Audit grid'!$E:$E,'Audit outcomes'!$D95),"N/A")</f>
        <v>2</v>
      </c>
      <c r="G95" s="82">
        <f>IFERROR(COUNTIFS('Audit grid'!$H:$H,'Audit outcomes'!G$41,'Audit grid'!$D:$D,'Audit outcomes'!$C95,'Audit grid'!$E:$E,'Audit outcomes'!$D95),"N/A")</f>
        <v>1</v>
      </c>
      <c r="H95" s="56">
        <f>IFERROR(COUNTIFS('Audit grid'!$H:$H,'Audit outcomes'!H$41,'Audit grid'!$D:$D,'Audit outcomes'!$C95,'Audit grid'!$E:$E,'Audit outcomes'!$D95,'Audit grid'!$I:$I,$H$40),"N/A")</f>
        <v>0</v>
      </c>
      <c r="I95" s="56">
        <f>IFERROR(COUNTIFS('Audit grid'!$H:$H,'Audit outcomes'!I$41,'Audit grid'!$D:$D,'Audit outcomes'!$C95,'Audit grid'!$E:$E,'Audit outcomes'!$D95,'Audit grid'!$I:$I,$H$40),"N/A")</f>
        <v>0</v>
      </c>
      <c r="J95" s="56">
        <f>IFERROR(COUNTIFS('Audit grid'!$H:$H,'Audit outcomes'!J$41,'Audit grid'!$D:$D,'Audit outcomes'!$C95,'Audit grid'!$E:$E,'Audit outcomes'!$D95,'Audit grid'!$I:$I,$H$40),"N/A")</f>
        <v>0</v>
      </c>
      <c r="K95" s="81">
        <f>IFERROR(COUNTIFS('Audit grid'!$H:$H,'Audit outcomes'!K$41,'Audit grid'!$D:$D,'Audit outcomes'!$C95,'Audit grid'!$E:$E,'Audit outcomes'!$D95,'Audit grid'!$I:$I,$K$40),"N/A")</f>
        <v>0</v>
      </c>
      <c r="L95" s="56">
        <f>IFERROR(COUNTIFS('Audit grid'!$H:$H,'Audit outcomes'!L$41,'Audit grid'!$D:$D,'Audit outcomes'!$C95,'Audit grid'!$E:$E,'Audit outcomes'!$D95,'Audit grid'!$I:$I,$K$40),"N/A")</f>
        <v>0</v>
      </c>
      <c r="M95" s="82">
        <f>IFERROR(COUNTIFS('Audit grid'!$H:$H,'Audit outcomes'!M$41,'Audit grid'!$D:$D,'Audit outcomes'!$C95,'Audit grid'!$E:$E,'Audit outcomes'!$D95,'Audit grid'!$I:$I,$K$40),"N/A")</f>
        <v>0</v>
      </c>
      <c r="N95" s="56">
        <f>IFERROR(COUNTIFS('Audit grid'!$H:$H,'Audit outcomes'!N$41,'Audit grid'!$D:$D,'Audit outcomes'!$C95,'Audit grid'!$E:$E,'Audit outcomes'!$D95,'Audit grid'!$I:$I,$N$40),"N/A")</f>
        <v>0</v>
      </c>
      <c r="O95" s="56">
        <f>IFERROR(COUNTIFS('Audit grid'!$H:$H,'Audit outcomes'!O$41,'Audit grid'!$D:$D,'Audit outcomes'!$C95,'Audit grid'!$E:$E,'Audit outcomes'!$D95,'Audit grid'!$I:$I,$N$40),"N/A")</f>
        <v>2</v>
      </c>
      <c r="P95" s="57">
        <f>IFERROR(COUNTIFS('Audit grid'!$H:$H,'Audit outcomes'!P$41,'Audit grid'!$D:$D,'Audit outcomes'!$C95,'Audit grid'!$E:$E,'Audit outcomes'!$D95,'Audit grid'!$I:$I,$N$40),"N/A")</f>
        <v>1</v>
      </c>
      <c r="Q95" s="71"/>
    </row>
    <row r="96" spans="2:17" ht="17" x14ac:dyDescent="0.2">
      <c r="B96" s="70"/>
      <c r="C96" s="49" t="s">
        <v>73</v>
      </c>
      <c r="D96" s="50" t="s">
        <v>125</v>
      </c>
      <c r="E96" s="81">
        <f>IFERROR(COUNTIFS('Audit grid'!$H:$H,'Audit outcomes'!E$41,'Audit grid'!$D:$D,'Audit outcomes'!$C96,'Audit grid'!$E:$E,'Audit outcomes'!$D96),"N/A")</f>
        <v>0</v>
      </c>
      <c r="F96" s="56">
        <f>IFERROR(COUNTIFS('Audit grid'!$H:$H,'Audit outcomes'!F$41,'Audit grid'!$D:$D,'Audit outcomes'!$C96,'Audit grid'!$E:$E,'Audit outcomes'!$D96),"N/A")</f>
        <v>0</v>
      </c>
      <c r="G96" s="82">
        <f>IFERROR(COUNTIFS('Audit grid'!$H:$H,'Audit outcomes'!G$41,'Audit grid'!$D:$D,'Audit outcomes'!$C96,'Audit grid'!$E:$E,'Audit outcomes'!$D96),"N/A")</f>
        <v>1</v>
      </c>
      <c r="H96" s="56">
        <f>IFERROR(COUNTIFS('Audit grid'!$H:$H,'Audit outcomes'!H$41,'Audit grid'!$D:$D,'Audit outcomes'!$C96,'Audit grid'!$E:$E,'Audit outcomes'!$D96,'Audit grid'!$I:$I,$H$40),"N/A")</f>
        <v>0</v>
      </c>
      <c r="I96" s="56">
        <f>IFERROR(COUNTIFS('Audit grid'!$H:$H,'Audit outcomes'!I$41,'Audit grid'!$D:$D,'Audit outcomes'!$C96,'Audit grid'!$E:$E,'Audit outcomes'!$D96,'Audit grid'!$I:$I,$H$40),"N/A")</f>
        <v>0</v>
      </c>
      <c r="J96" s="56">
        <f>IFERROR(COUNTIFS('Audit grid'!$H:$H,'Audit outcomes'!J$41,'Audit grid'!$D:$D,'Audit outcomes'!$C96,'Audit grid'!$E:$E,'Audit outcomes'!$D96,'Audit grid'!$I:$I,$H$40),"N/A")</f>
        <v>0</v>
      </c>
      <c r="K96" s="81">
        <f>IFERROR(COUNTIFS('Audit grid'!$H:$H,'Audit outcomes'!K$41,'Audit grid'!$D:$D,'Audit outcomes'!$C96,'Audit grid'!$E:$E,'Audit outcomes'!$D96,'Audit grid'!$I:$I,$K$40),"N/A")</f>
        <v>0</v>
      </c>
      <c r="L96" s="56">
        <f>IFERROR(COUNTIFS('Audit grid'!$H:$H,'Audit outcomes'!L$41,'Audit grid'!$D:$D,'Audit outcomes'!$C96,'Audit grid'!$E:$E,'Audit outcomes'!$D96,'Audit grid'!$I:$I,$K$40),"N/A")</f>
        <v>0</v>
      </c>
      <c r="M96" s="82">
        <f>IFERROR(COUNTIFS('Audit grid'!$H:$H,'Audit outcomes'!M$41,'Audit grid'!$D:$D,'Audit outcomes'!$C96,'Audit grid'!$E:$E,'Audit outcomes'!$D96,'Audit grid'!$I:$I,$K$40),"N/A")</f>
        <v>0</v>
      </c>
      <c r="N96" s="56">
        <f>IFERROR(COUNTIFS('Audit grid'!$H:$H,'Audit outcomes'!N$41,'Audit grid'!$D:$D,'Audit outcomes'!$C96,'Audit grid'!$E:$E,'Audit outcomes'!$D96,'Audit grid'!$I:$I,$N$40),"N/A")</f>
        <v>0</v>
      </c>
      <c r="O96" s="56">
        <f>IFERROR(COUNTIFS('Audit grid'!$H:$H,'Audit outcomes'!O$41,'Audit grid'!$D:$D,'Audit outcomes'!$C96,'Audit grid'!$E:$E,'Audit outcomes'!$D96,'Audit grid'!$I:$I,$N$40),"N/A")</f>
        <v>0</v>
      </c>
      <c r="P96" s="57">
        <f>IFERROR(COUNTIFS('Audit grid'!$H:$H,'Audit outcomes'!P$41,'Audit grid'!$D:$D,'Audit outcomes'!$C96,'Audit grid'!$E:$E,'Audit outcomes'!$D96,'Audit grid'!$I:$I,$N$40),"N/A")</f>
        <v>1</v>
      </c>
      <c r="Q96" s="71"/>
    </row>
    <row r="97" spans="2:17" ht="17" x14ac:dyDescent="0.2">
      <c r="B97" s="70"/>
      <c r="C97" s="49" t="s">
        <v>73</v>
      </c>
      <c r="D97" s="50" t="s">
        <v>126</v>
      </c>
      <c r="E97" s="81">
        <f>IFERROR(COUNTIFS('Audit grid'!$H:$H,'Audit outcomes'!E$41,'Audit grid'!$D:$D,'Audit outcomes'!$C97,'Audit grid'!$E:$E,'Audit outcomes'!$D97),"N/A")</f>
        <v>0</v>
      </c>
      <c r="F97" s="56">
        <f>IFERROR(COUNTIFS('Audit grid'!$H:$H,'Audit outcomes'!F$41,'Audit grid'!$D:$D,'Audit outcomes'!$C97,'Audit grid'!$E:$E,'Audit outcomes'!$D97),"N/A")</f>
        <v>0</v>
      </c>
      <c r="G97" s="82">
        <f>IFERROR(COUNTIFS('Audit grid'!$H:$H,'Audit outcomes'!G$41,'Audit grid'!$D:$D,'Audit outcomes'!$C97,'Audit grid'!$E:$E,'Audit outcomes'!$D97),"N/A")</f>
        <v>1</v>
      </c>
      <c r="H97" s="56">
        <f>IFERROR(COUNTIFS('Audit grid'!$H:$H,'Audit outcomes'!H$41,'Audit grid'!$D:$D,'Audit outcomes'!$C97,'Audit grid'!$E:$E,'Audit outcomes'!$D97,'Audit grid'!$I:$I,$H$40),"N/A")</f>
        <v>0</v>
      </c>
      <c r="I97" s="56">
        <f>IFERROR(COUNTIFS('Audit grid'!$H:$H,'Audit outcomes'!I$41,'Audit grid'!$D:$D,'Audit outcomes'!$C97,'Audit grid'!$E:$E,'Audit outcomes'!$D97,'Audit grid'!$I:$I,$H$40),"N/A")</f>
        <v>0</v>
      </c>
      <c r="J97" s="56">
        <f>IFERROR(COUNTIFS('Audit grid'!$H:$H,'Audit outcomes'!J$41,'Audit grid'!$D:$D,'Audit outcomes'!$C97,'Audit grid'!$E:$E,'Audit outcomes'!$D97,'Audit grid'!$I:$I,$H$40),"N/A")</f>
        <v>0</v>
      </c>
      <c r="K97" s="81">
        <f>IFERROR(COUNTIFS('Audit grid'!$H:$H,'Audit outcomes'!K$41,'Audit grid'!$D:$D,'Audit outcomes'!$C97,'Audit grid'!$E:$E,'Audit outcomes'!$D97,'Audit grid'!$I:$I,$K$40),"N/A")</f>
        <v>0</v>
      </c>
      <c r="L97" s="56">
        <f>IFERROR(COUNTIFS('Audit grid'!$H:$H,'Audit outcomes'!L$41,'Audit grid'!$D:$D,'Audit outcomes'!$C97,'Audit grid'!$E:$E,'Audit outcomes'!$D97,'Audit grid'!$I:$I,$K$40),"N/A")</f>
        <v>0</v>
      </c>
      <c r="M97" s="82">
        <f>IFERROR(COUNTIFS('Audit grid'!$H:$H,'Audit outcomes'!M$41,'Audit grid'!$D:$D,'Audit outcomes'!$C97,'Audit grid'!$E:$E,'Audit outcomes'!$D97,'Audit grid'!$I:$I,$K$40),"N/A")</f>
        <v>0</v>
      </c>
      <c r="N97" s="56">
        <f>IFERROR(COUNTIFS('Audit grid'!$H:$H,'Audit outcomes'!N$41,'Audit grid'!$D:$D,'Audit outcomes'!$C97,'Audit grid'!$E:$E,'Audit outcomes'!$D97,'Audit grid'!$I:$I,$N$40),"N/A")</f>
        <v>0</v>
      </c>
      <c r="O97" s="56">
        <f>IFERROR(COUNTIFS('Audit grid'!$H:$H,'Audit outcomes'!O$41,'Audit grid'!$D:$D,'Audit outcomes'!$C97,'Audit grid'!$E:$E,'Audit outcomes'!$D97,'Audit grid'!$I:$I,$N$40),"N/A")</f>
        <v>0</v>
      </c>
      <c r="P97" s="57">
        <f>IFERROR(COUNTIFS('Audit grid'!$H:$H,'Audit outcomes'!P$41,'Audit grid'!$D:$D,'Audit outcomes'!$C97,'Audit grid'!$E:$E,'Audit outcomes'!$D97,'Audit grid'!$I:$I,$N$40),"N/A")</f>
        <v>1</v>
      </c>
      <c r="Q97" s="71"/>
    </row>
    <row r="98" spans="2:17" ht="17" x14ac:dyDescent="0.2">
      <c r="B98" s="70"/>
      <c r="C98" s="49" t="s">
        <v>73</v>
      </c>
      <c r="D98" s="50" t="s">
        <v>127</v>
      </c>
      <c r="E98" s="81">
        <f>IFERROR(COUNTIFS('Audit grid'!$H:$H,'Audit outcomes'!E$41,'Audit grid'!$D:$D,'Audit outcomes'!$C98,'Audit grid'!$E:$E,'Audit outcomes'!$D98),"N/A")</f>
        <v>0</v>
      </c>
      <c r="F98" s="56">
        <f>IFERROR(COUNTIFS('Audit grid'!$H:$H,'Audit outcomes'!F$41,'Audit grid'!$D:$D,'Audit outcomes'!$C98,'Audit grid'!$E:$E,'Audit outcomes'!$D98),"N/A")</f>
        <v>0</v>
      </c>
      <c r="G98" s="82">
        <f>IFERROR(COUNTIFS('Audit grid'!$H:$H,'Audit outcomes'!G$41,'Audit grid'!$D:$D,'Audit outcomes'!$C98,'Audit grid'!$E:$E,'Audit outcomes'!$D98),"N/A")</f>
        <v>1</v>
      </c>
      <c r="H98" s="56">
        <f>IFERROR(COUNTIFS('Audit grid'!$H:$H,'Audit outcomes'!H$41,'Audit grid'!$D:$D,'Audit outcomes'!$C98,'Audit grid'!$E:$E,'Audit outcomes'!$D98,'Audit grid'!$I:$I,$H$40),"N/A")</f>
        <v>0</v>
      </c>
      <c r="I98" s="56">
        <f>IFERROR(COUNTIFS('Audit grid'!$H:$H,'Audit outcomes'!I$41,'Audit grid'!$D:$D,'Audit outcomes'!$C98,'Audit grid'!$E:$E,'Audit outcomes'!$D98,'Audit grid'!$I:$I,$H$40),"N/A")</f>
        <v>0</v>
      </c>
      <c r="J98" s="56">
        <f>IFERROR(COUNTIFS('Audit grid'!$H:$H,'Audit outcomes'!J$41,'Audit grid'!$D:$D,'Audit outcomes'!$C98,'Audit grid'!$E:$E,'Audit outcomes'!$D98,'Audit grid'!$I:$I,$H$40),"N/A")</f>
        <v>0</v>
      </c>
      <c r="K98" s="81">
        <f>IFERROR(COUNTIFS('Audit grid'!$H:$H,'Audit outcomes'!K$41,'Audit grid'!$D:$D,'Audit outcomes'!$C98,'Audit grid'!$E:$E,'Audit outcomes'!$D98,'Audit grid'!$I:$I,$K$40),"N/A")</f>
        <v>0</v>
      </c>
      <c r="L98" s="56">
        <f>IFERROR(COUNTIFS('Audit grid'!$H:$H,'Audit outcomes'!L$41,'Audit grid'!$D:$D,'Audit outcomes'!$C98,'Audit grid'!$E:$E,'Audit outcomes'!$D98,'Audit grid'!$I:$I,$K$40),"N/A")</f>
        <v>0</v>
      </c>
      <c r="M98" s="82">
        <f>IFERROR(COUNTIFS('Audit grid'!$H:$H,'Audit outcomes'!M$41,'Audit grid'!$D:$D,'Audit outcomes'!$C98,'Audit grid'!$E:$E,'Audit outcomes'!$D98,'Audit grid'!$I:$I,$K$40),"N/A")</f>
        <v>0</v>
      </c>
      <c r="N98" s="56">
        <f>IFERROR(COUNTIFS('Audit grid'!$H:$H,'Audit outcomes'!N$41,'Audit grid'!$D:$D,'Audit outcomes'!$C98,'Audit grid'!$E:$E,'Audit outcomes'!$D98,'Audit grid'!$I:$I,$N$40),"N/A")</f>
        <v>0</v>
      </c>
      <c r="O98" s="56">
        <f>IFERROR(COUNTIFS('Audit grid'!$H:$H,'Audit outcomes'!O$41,'Audit grid'!$D:$D,'Audit outcomes'!$C98,'Audit grid'!$E:$E,'Audit outcomes'!$D98,'Audit grid'!$I:$I,$N$40),"N/A")</f>
        <v>0</v>
      </c>
      <c r="P98" s="57">
        <f>IFERROR(COUNTIFS('Audit grid'!$H:$H,'Audit outcomes'!P$41,'Audit grid'!$D:$D,'Audit outcomes'!$C98,'Audit grid'!$E:$E,'Audit outcomes'!$D98,'Audit grid'!$I:$I,$N$40),"N/A")</f>
        <v>1</v>
      </c>
      <c r="Q98" s="71"/>
    </row>
    <row r="99" spans="2:17" ht="17" x14ac:dyDescent="0.2">
      <c r="B99" s="70"/>
      <c r="C99" s="49" t="s">
        <v>73</v>
      </c>
      <c r="D99" s="50" t="s">
        <v>128</v>
      </c>
      <c r="E99" s="81">
        <f>IFERROR(COUNTIFS('Audit grid'!$H:$H,'Audit outcomes'!E$41,'Audit grid'!$D:$D,'Audit outcomes'!$C99,'Audit grid'!$E:$E,'Audit outcomes'!$D99),"N/A")</f>
        <v>0</v>
      </c>
      <c r="F99" s="56">
        <f>IFERROR(COUNTIFS('Audit grid'!$H:$H,'Audit outcomes'!F$41,'Audit grid'!$D:$D,'Audit outcomes'!$C99,'Audit grid'!$E:$E,'Audit outcomes'!$D99),"N/A")</f>
        <v>1</v>
      </c>
      <c r="G99" s="82">
        <f>IFERROR(COUNTIFS('Audit grid'!$H:$H,'Audit outcomes'!G$41,'Audit grid'!$D:$D,'Audit outcomes'!$C99,'Audit grid'!$E:$E,'Audit outcomes'!$D99),"N/A")</f>
        <v>2</v>
      </c>
      <c r="H99" s="56">
        <f>IFERROR(COUNTIFS('Audit grid'!$H:$H,'Audit outcomes'!H$41,'Audit grid'!$D:$D,'Audit outcomes'!$C99,'Audit grid'!$E:$E,'Audit outcomes'!$D99,'Audit grid'!$I:$I,$H$40),"N/A")</f>
        <v>0</v>
      </c>
      <c r="I99" s="56">
        <f>IFERROR(COUNTIFS('Audit grid'!$H:$H,'Audit outcomes'!I$41,'Audit grid'!$D:$D,'Audit outcomes'!$C99,'Audit grid'!$E:$E,'Audit outcomes'!$D99,'Audit grid'!$I:$I,$H$40),"N/A")</f>
        <v>0</v>
      </c>
      <c r="J99" s="56">
        <f>IFERROR(COUNTIFS('Audit grid'!$H:$H,'Audit outcomes'!J$41,'Audit grid'!$D:$D,'Audit outcomes'!$C99,'Audit grid'!$E:$E,'Audit outcomes'!$D99,'Audit grid'!$I:$I,$H$40),"N/A")</f>
        <v>0</v>
      </c>
      <c r="K99" s="81">
        <f>IFERROR(COUNTIFS('Audit grid'!$H:$H,'Audit outcomes'!K$41,'Audit grid'!$D:$D,'Audit outcomes'!$C99,'Audit grid'!$E:$E,'Audit outcomes'!$D99,'Audit grid'!$I:$I,$K$40),"N/A")</f>
        <v>0</v>
      </c>
      <c r="L99" s="56">
        <f>IFERROR(COUNTIFS('Audit grid'!$H:$H,'Audit outcomes'!L$41,'Audit grid'!$D:$D,'Audit outcomes'!$C99,'Audit grid'!$E:$E,'Audit outcomes'!$D99,'Audit grid'!$I:$I,$K$40),"N/A")</f>
        <v>0</v>
      </c>
      <c r="M99" s="82">
        <f>IFERROR(COUNTIFS('Audit grid'!$H:$H,'Audit outcomes'!M$41,'Audit grid'!$D:$D,'Audit outcomes'!$C99,'Audit grid'!$E:$E,'Audit outcomes'!$D99,'Audit grid'!$I:$I,$K$40),"N/A")</f>
        <v>0</v>
      </c>
      <c r="N99" s="56">
        <f>IFERROR(COUNTIFS('Audit grid'!$H:$H,'Audit outcomes'!N$41,'Audit grid'!$D:$D,'Audit outcomes'!$C99,'Audit grid'!$E:$E,'Audit outcomes'!$D99,'Audit grid'!$I:$I,$N$40),"N/A")</f>
        <v>0</v>
      </c>
      <c r="O99" s="56">
        <f>IFERROR(COUNTIFS('Audit grid'!$H:$H,'Audit outcomes'!O$41,'Audit grid'!$D:$D,'Audit outcomes'!$C99,'Audit grid'!$E:$E,'Audit outcomes'!$D99,'Audit grid'!$I:$I,$N$40),"N/A")</f>
        <v>1</v>
      </c>
      <c r="P99" s="57">
        <f>IFERROR(COUNTIFS('Audit grid'!$H:$H,'Audit outcomes'!P$41,'Audit grid'!$D:$D,'Audit outcomes'!$C99,'Audit grid'!$E:$E,'Audit outcomes'!$D99,'Audit grid'!$I:$I,$N$40),"N/A")</f>
        <v>2</v>
      </c>
      <c r="Q99" s="71"/>
    </row>
    <row r="100" spans="2:17" ht="17" x14ac:dyDescent="0.2">
      <c r="B100" s="70"/>
      <c r="C100" s="49" t="s">
        <v>73</v>
      </c>
      <c r="D100" s="50" t="s">
        <v>129</v>
      </c>
      <c r="E100" s="81">
        <f>IFERROR(COUNTIFS('Audit grid'!$H:$H,'Audit outcomes'!E$41,'Audit grid'!$D:$D,'Audit outcomes'!$C100,'Audit grid'!$E:$E,'Audit outcomes'!$D100),"N/A")</f>
        <v>0</v>
      </c>
      <c r="F100" s="56">
        <f>IFERROR(COUNTIFS('Audit grid'!$H:$H,'Audit outcomes'!F$41,'Audit grid'!$D:$D,'Audit outcomes'!$C100,'Audit grid'!$E:$E,'Audit outcomes'!$D100),"N/A")</f>
        <v>1</v>
      </c>
      <c r="G100" s="82">
        <f>IFERROR(COUNTIFS('Audit grid'!$H:$H,'Audit outcomes'!G$41,'Audit grid'!$D:$D,'Audit outcomes'!$C100,'Audit grid'!$E:$E,'Audit outcomes'!$D100),"N/A")</f>
        <v>2</v>
      </c>
      <c r="H100" s="56">
        <f>IFERROR(COUNTIFS('Audit grid'!$H:$H,'Audit outcomes'!H$41,'Audit grid'!$D:$D,'Audit outcomes'!$C100,'Audit grid'!$E:$E,'Audit outcomes'!$D100,'Audit grid'!$I:$I,$H$40),"N/A")</f>
        <v>0</v>
      </c>
      <c r="I100" s="56">
        <f>IFERROR(COUNTIFS('Audit grid'!$H:$H,'Audit outcomes'!I$41,'Audit grid'!$D:$D,'Audit outcomes'!$C100,'Audit grid'!$E:$E,'Audit outcomes'!$D100,'Audit grid'!$I:$I,$H$40),"N/A")</f>
        <v>0</v>
      </c>
      <c r="J100" s="56">
        <f>IFERROR(COUNTIFS('Audit grid'!$H:$H,'Audit outcomes'!J$41,'Audit grid'!$D:$D,'Audit outcomes'!$C100,'Audit grid'!$E:$E,'Audit outcomes'!$D100,'Audit grid'!$I:$I,$H$40),"N/A")</f>
        <v>0</v>
      </c>
      <c r="K100" s="81">
        <f>IFERROR(COUNTIFS('Audit grid'!$H:$H,'Audit outcomes'!K$41,'Audit grid'!$D:$D,'Audit outcomes'!$C100,'Audit grid'!$E:$E,'Audit outcomes'!$D100,'Audit grid'!$I:$I,$K$40),"N/A")</f>
        <v>0</v>
      </c>
      <c r="L100" s="56">
        <f>IFERROR(COUNTIFS('Audit grid'!$H:$H,'Audit outcomes'!L$41,'Audit grid'!$D:$D,'Audit outcomes'!$C100,'Audit grid'!$E:$E,'Audit outcomes'!$D100,'Audit grid'!$I:$I,$K$40),"N/A")</f>
        <v>0</v>
      </c>
      <c r="M100" s="82">
        <f>IFERROR(COUNTIFS('Audit grid'!$H:$H,'Audit outcomes'!M$41,'Audit grid'!$D:$D,'Audit outcomes'!$C100,'Audit grid'!$E:$E,'Audit outcomes'!$D100,'Audit grid'!$I:$I,$K$40),"N/A")</f>
        <v>0</v>
      </c>
      <c r="N100" s="56">
        <f>IFERROR(COUNTIFS('Audit grid'!$H:$H,'Audit outcomes'!N$41,'Audit grid'!$D:$D,'Audit outcomes'!$C100,'Audit grid'!$E:$E,'Audit outcomes'!$D100,'Audit grid'!$I:$I,$N$40),"N/A")</f>
        <v>0</v>
      </c>
      <c r="O100" s="56">
        <f>IFERROR(COUNTIFS('Audit grid'!$H:$H,'Audit outcomes'!O$41,'Audit grid'!$D:$D,'Audit outcomes'!$C100,'Audit grid'!$E:$E,'Audit outcomes'!$D100,'Audit grid'!$I:$I,$N$40),"N/A")</f>
        <v>1</v>
      </c>
      <c r="P100" s="57">
        <f>IFERROR(COUNTIFS('Audit grid'!$H:$H,'Audit outcomes'!P$41,'Audit grid'!$D:$D,'Audit outcomes'!$C100,'Audit grid'!$E:$E,'Audit outcomes'!$D100,'Audit grid'!$I:$I,$N$40),"N/A")</f>
        <v>2</v>
      </c>
      <c r="Q100" s="71"/>
    </row>
    <row r="101" spans="2:17" ht="51" x14ac:dyDescent="0.2">
      <c r="B101" s="70"/>
      <c r="C101" s="49" t="s">
        <v>73</v>
      </c>
      <c r="D101" s="50" t="s">
        <v>130</v>
      </c>
      <c r="E101" s="81">
        <f>IFERROR(COUNTIFS('Audit grid'!$H:$H,'Audit outcomes'!E$41,'Audit grid'!$D:$D,'Audit outcomes'!$C101,'Audit grid'!$E:$E,'Audit outcomes'!$D101),"N/A")</f>
        <v>0</v>
      </c>
      <c r="F101" s="56">
        <f>IFERROR(COUNTIFS('Audit grid'!$H:$H,'Audit outcomes'!F$41,'Audit grid'!$D:$D,'Audit outcomes'!$C101,'Audit grid'!$E:$E,'Audit outcomes'!$D101),"N/A")</f>
        <v>2</v>
      </c>
      <c r="G101" s="82">
        <f>IFERROR(COUNTIFS('Audit grid'!$H:$H,'Audit outcomes'!G$41,'Audit grid'!$D:$D,'Audit outcomes'!$C101,'Audit grid'!$E:$E,'Audit outcomes'!$D101),"N/A")</f>
        <v>2</v>
      </c>
      <c r="H101" s="56">
        <f>IFERROR(COUNTIFS('Audit grid'!$H:$H,'Audit outcomes'!H$41,'Audit grid'!$D:$D,'Audit outcomes'!$C101,'Audit grid'!$E:$E,'Audit outcomes'!$D101,'Audit grid'!$I:$I,$H$40),"N/A")</f>
        <v>0</v>
      </c>
      <c r="I101" s="56">
        <f>IFERROR(COUNTIFS('Audit grid'!$H:$H,'Audit outcomes'!I$41,'Audit grid'!$D:$D,'Audit outcomes'!$C101,'Audit grid'!$E:$E,'Audit outcomes'!$D101,'Audit grid'!$I:$I,$H$40),"N/A")</f>
        <v>0</v>
      </c>
      <c r="J101" s="56">
        <f>IFERROR(COUNTIFS('Audit grid'!$H:$H,'Audit outcomes'!J$41,'Audit grid'!$D:$D,'Audit outcomes'!$C101,'Audit grid'!$E:$E,'Audit outcomes'!$D101,'Audit grid'!$I:$I,$H$40),"N/A")</f>
        <v>0</v>
      </c>
      <c r="K101" s="81">
        <f>IFERROR(COUNTIFS('Audit grid'!$H:$H,'Audit outcomes'!K$41,'Audit grid'!$D:$D,'Audit outcomes'!$C101,'Audit grid'!$E:$E,'Audit outcomes'!$D101,'Audit grid'!$I:$I,$K$40),"N/A")</f>
        <v>0</v>
      </c>
      <c r="L101" s="56">
        <f>IFERROR(COUNTIFS('Audit grid'!$H:$H,'Audit outcomes'!L$41,'Audit grid'!$D:$D,'Audit outcomes'!$C101,'Audit grid'!$E:$E,'Audit outcomes'!$D101,'Audit grid'!$I:$I,$K$40),"N/A")</f>
        <v>0</v>
      </c>
      <c r="M101" s="82">
        <f>IFERROR(COUNTIFS('Audit grid'!$H:$H,'Audit outcomes'!M$41,'Audit grid'!$D:$D,'Audit outcomes'!$C101,'Audit grid'!$E:$E,'Audit outcomes'!$D101,'Audit grid'!$I:$I,$K$40),"N/A")</f>
        <v>0</v>
      </c>
      <c r="N101" s="56">
        <f>IFERROR(COUNTIFS('Audit grid'!$H:$H,'Audit outcomes'!N$41,'Audit grid'!$D:$D,'Audit outcomes'!$C101,'Audit grid'!$E:$E,'Audit outcomes'!$D101,'Audit grid'!$I:$I,$N$40),"N/A")</f>
        <v>0</v>
      </c>
      <c r="O101" s="56">
        <f>IFERROR(COUNTIFS('Audit grid'!$H:$H,'Audit outcomes'!O$41,'Audit grid'!$D:$D,'Audit outcomes'!$C101,'Audit grid'!$E:$E,'Audit outcomes'!$D101,'Audit grid'!$I:$I,$N$40),"N/A")</f>
        <v>2</v>
      </c>
      <c r="P101" s="57">
        <f>IFERROR(COUNTIFS('Audit grid'!$H:$H,'Audit outcomes'!P$41,'Audit grid'!$D:$D,'Audit outcomes'!$C101,'Audit grid'!$E:$E,'Audit outcomes'!$D101,'Audit grid'!$I:$I,$N$40),"N/A")</f>
        <v>2</v>
      </c>
      <c r="Q101" s="71"/>
    </row>
    <row r="102" spans="2:17" ht="17" x14ac:dyDescent="0.2">
      <c r="B102" s="70"/>
      <c r="C102" s="49" t="s">
        <v>73</v>
      </c>
      <c r="D102" s="50" t="s">
        <v>131</v>
      </c>
      <c r="E102" s="81">
        <f>IFERROR(COUNTIFS('Audit grid'!$H:$H,'Audit outcomes'!E$41,'Audit grid'!$D:$D,'Audit outcomes'!$C102,'Audit grid'!$E:$E,'Audit outcomes'!$D102),"N/A")</f>
        <v>0</v>
      </c>
      <c r="F102" s="56">
        <f>IFERROR(COUNTIFS('Audit grid'!$H:$H,'Audit outcomes'!F$41,'Audit grid'!$D:$D,'Audit outcomes'!$C102,'Audit grid'!$E:$E,'Audit outcomes'!$D102),"N/A")</f>
        <v>1</v>
      </c>
      <c r="G102" s="82">
        <f>IFERROR(COUNTIFS('Audit grid'!$H:$H,'Audit outcomes'!G$41,'Audit grid'!$D:$D,'Audit outcomes'!$C102,'Audit grid'!$E:$E,'Audit outcomes'!$D102),"N/A")</f>
        <v>2</v>
      </c>
      <c r="H102" s="56">
        <f>IFERROR(COUNTIFS('Audit grid'!$H:$H,'Audit outcomes'!H$41,'Audit grid'!$D:$D,'Audit outcomes'!$C102,'Audit grid'!$E:$E,'Audit outcomes'!$D102,'Audit grid'!$I:$I,$H$40),"N/A")</f>
        <v>0</v>
      </c>
      <c r="I102" s="56">
        <f>IFERROR(COUNTIFS('Audit grid'!$H:$H,'Audit outcomes'!I$41,'Audit grid'!$D:$D,'Audit outcomes'!$C102,'Audit grid'!$E:$E,'Audit outcomes'!$D102,'Audit grid'!$I:$I,$H$40),"N/A")</f>
        <v>0</v>
      </c>
      <c r="J102" s="56">
        <f>IFERROR(COUNTIFS('Audit grid'!$H:$H,'Audit outcomes'!J$41,'Audit grid'!$D:$D,'Audit outcomes'!$C102,'Audit grid'!$E:$E,'Audit outcomes'!$D102,'Audit grid'!$I:$I,$H$40),"N/A")</f>
        <v>0</v>
      </c>
      <c r="K102" s="81">
        <f>IFERROR(COUNTIFS('Audit grid'!$H:$H,'Audit outcomes'!K$41,'Audit grid'!$D:$D,'Audit outcomes'!$C102,'Audit grid'!$E:$E,'Audit outcomes'!$D102,'Audit grid'!$I:$I,$K$40),"N/A")</f>
        <v>0</v>
      </c>
      <c r="L102" s="56">
        <f>IFERROR(COUNTIFS('Audit grid'!$H:$H,'Audit outcomes'!L$41,'Audit grid'!$D:$D,'Audit outcomes'!$C102,'Audit grid'!$E:$E,'Audit outcomes'!$D102,'Audit grid'!$I:$I,$K$40),"N/A")</f>
        <v>0</v>
      </c>
      <c r="M102" s="82">
        <f>IFERROR(COUNTIFS('Audit grid'!$H:$H,'Audit outcomes'!M$41,'Audit grid'!$D:$D,'Audit outcomes'!$C102,'Audit grid'!$E:$E,'Audit outcomes'!$D102,'Audit grid'!$I:$I,$K$40),"N/A")</f>
        <v>0</v>
      </c>
      <c r="N102" s="56">
        <f>IFERROR(COUNTIFS('Audit grid'!$H:$H,'Audit outcomes'!N$41,'Audit grid'!$D:$D,'Audit outcomes'!$C102,'Audit grid'!$E:$E,'Audit outcomes'!$D102,'Audit grid'!$I:$I,$N$40),"N/A")</f>
        <v>0</v>
      </c>
      <c r="O102" s="56">
        <f>IFERROR(COUNTIFS('Audit grid'!$H:$H,'Audit outcomes'!O$41,'Audit grid'!$D:$D,'Audit outcomes'!$C102,'Audit grid'!$E:$E,'Audit outcomes'!$D102,'Audit grid'!$I:$I,$N$40),"N/A")</f>
        <v>1</v>
      </c>
      <c r="P102" s="57">
        <f>IFERROR(COUNTIFS('Audit grid'!$H:$H,'Audit outcomes'!P$41,'Audit grid'!$D:$D,'Audit outcomes'!$C102,'Audit grid'!$E:$E,'Audit outcomes'!$D102,'Audit grid'!$I:$I,$N$40),"N/A")</f>
        <v>2</v>
      </c>
      <c r="Q102" s="71"/>
    </row>
    <row r="103" spans="2:17" ht="17" x14ac:dyDescent="0.2">
      <c r="B103" s="70"/>
      <c r="C103" s="54" t="s">
        <v>73</v>
      </c>
      <c r="D103" s="55" t="s">
        <v>132</v>
      </c>
      <c r="E103" s="83">
        <f>IFERROR(COUNTIFS('Audit grid'!$H:$H,'Audit outcomes'!E$41,'Audit grid'!$D:$D,'Audit outcomes'!$C103,'Audit grid'!$E:$E,'Audit outcomes'!$D103),"N/A")</f>
        <v>0</v>
      </c>
      <c r="F103" s="58">
        <f>IFERROR(COUNTIFS('Audit grid'!$H:$H,'Audit outcomes'!F$41,'Audit grid'!$D:$D,'Audit outcomes'!$C103,'Audit grid'!$E:$E,'Audit outcomes'!$D103),"N/A")</f>
        <v>2</v>
      </c>
      <c r="G103" s="84">
        <f>IFERROR(COUNTIFS('Audit grid'!$H:$H,'Audit outcomes'!G$41,'Audit grid'!$D:$D,'Audit outcomes'!$C103,'Audit grid'!$E:$E,'Audit outcomes'!$D103),"N/A")</f>
        <v>1</v>
      </c>
      <c r="H103" s="58">
        <f>IFERROR(COUNTIFS('Audit grid'!$H:$H,'Audit outcomes'!H$41,'Audit grid'!$D:$D,'Audit outcomes'!$C103,'Audit grid'!$E:$E,'Audit outcomes'!$D103,'Audit grid'!$I:$I,$H$40),"N/A")</f>
        <v>0</v>
      </c>
      <c r="I103" s="58">
        <f>IFERROR(COUNTIFS('Audit grid'!$H:$H,'Audit outcomes'!I$41,'Audit grid'!$D:$D,'Audit outcomes'!$C103,'Audit grid'!$E:$E,'Audit outcomes'!$D103,'Audit grid'!$I:$I,$H$40),"N/A")</f>
        <v>0</v>
      </c>
      <c r="J103" s="58">
        <f>IFERROR(COUNTIFS('Audit grid'!$H:$H,'Audit outcomes'!J$41,'Audit grid'!$D:$D,'Audit outcomes'!$C103,'Audit grid'!$E:$E,'Audit outcomes'!$D103,'Audit grid'!$I:$I,$H$40),"N/A")</f>
        <v>0</v>
      </c>
      <c r="K103" s="83">
        <f>IFERROR(COUNTIFS('Audit grid'!$H:$H,'Audit outcomes'!K$41,'Audit grid'!$D:$D,'Audit outcomes'!$C103,'Audit grid'!$E:$E,'Audit outcomes'!$D103,'Audit grid'!$I:$I,$K$40),"N/A")</f>
        <v>0</v>
      </c>
      <c r="L103" s="58">
        <f>IFERROR(COUNTIFS('Audit grid'!$H:$H,'Audit outcomes'!L$41,'Audit grid'!$D:$D,'Audit outcomes'!$C103,'Audit grid'!$E:$E,'Audit outcomes'!$D103,'Audit grid'!$I:$I,$K$40),"N/A")</f>
        <v>0</v>
      </c>
      <c r="M103" s="84">
        <f>IFERROR(COUNTIFS('Audit grid'!$H:$H,'Audit outcomes'!M$41,'Audit grid'!$D:$D,'Audit outcomes'!$C103,'Audit grid'!$E:$E,'Audit outcomes'!$D103,'Audit grid'!$I:$I,$K$40),"N/A")</f>
        <v>0</v>
      </c>
      <c r="N103" s="58">
        <f>IFERROR(COUNTIFS('Audit grid'!$H:$H,'Audit outcomes'!N$41,'Audit grid'!$D:$D,'Audit outcomes'!$C103,'Audit grid'!$E:$E,'Audit outcomes'!$D103,'Audit grid'!$I:$I,$N$40),"N/A")</f>
        <v>0</v>
      </c>
      <c r="O103" s="58">
        <f>IFERROR(COUNTIFS('Audit grid'!$H:$H,'Audit outcomes'!O$41,'Audit grid'!$D:$D,'Audit outcomes'!$C103,'Audit grid'!$E:$E,'Audit outcomes'!$D103,'Audit grid'!$I:$I,$N$40),"N/A")</f>
        <v>2</v>
      </c>
      <c r="P103" s="59">
        <f>IFERROR(COUNTIFS('Audit grid'!$H:$H,'Audit outcomes'!P$41,'Audit grid'!$D:$D,'Audit outcomes'!$C103,'Audit grid'!$E:$E,'Audit outcomes'!$D103,'Audit grid'!$I:$I,$N$40),"N/A")</f>
        <v>1</v>
      </c>
      <c r="Q103" s="71"/>
    </row>
    <row r="104" spans="2:17" ht="17" x14ac:dyDescent="0.2">
      <c r="B104" s="70"/>
      <c r="C104" s="49" t="s">
        <v>74</v>
      </c>
      <c r="D104" s="50" t="s">
        <v>85</v>
      </c>
      <c r="E104" s="81">
        <f>IFERROR(COUNTIFS('Audit grid'!$H:$H,'Audit outcomes'!E$41,'Audit grid'!$D:$D,'Audit outcomes'!$C104,'Audit grid'!$E:$E,'Audit outcomes'!$D104),"N/A")</f>
        <v>0</v>
      </c>
      <c r="F104" s="56">
        <f>IFERROR(COUNTIFS('Audit grid'!$H:$H,'Audit outcomes'!F$41,'Audit grid'!$D:$D,'Audit outcomes'!$C104,'Audit grid'!$E:$E,'Audit outcomes'!$D104),"N/A")</f>
        <v>3</v>
      </c>
      <c r="G104" s="82">
        <f>IFERROR(COUNTIFS('Audit grid'!$H:$H,'Audit outcomes'!G$41,'Audit grid'!$D:$D,'Audit outcomes'!$C104,'Audit grid'!$E:$E,'Audit outcomes'!$D104),"N/A")</f>
        <v>1</v>
      </c>
      <c r="H104" s="56">
        <f>IFERROR(COUNTIFS('Audit grid'!$H:$H,'Audit outcomes'!H$41,'Audit grid'!$D:$D,'Audit outcomes'!$C104,'Audit grid'!$E:$E,'Audit outcomes'!$D104,'Audit grid'!$I:$I,$H$40),"N/A")</f>
        <v>0</v>
      </c>
      <c r="I104" s="56">
        <f>IFERROR(COUNTIFS('Audit grid'!$H:$H,'Audit outcomes'!I$41,'Audit grid'!$D:$D,'Audit outcomes'!$C104,'Audit grid'!$E:$E,'Audit outcomes'!$D104,'Audit grid'!$I:$I,$H$40),"N/A")</f>
        <v>0</v>
      </c>
      <c r="J104" s="56">
        <f>IFERROR(COUNTIFS('Audit grid'!$H:$H,'Audit outcomes'!J$41,'Audit grid'!$D:$D,'Audit outcomes'!$C104,'Audit grid'!$E:$E,'Audit outcomes'!$D104,'Audit grid'!$I:$I,$H$40),"N/A")</f>
        <v>0</v>
      </c>
      <c r="K104" s="81">
        <f>IFERROR(COUNTIFS('Audit grid'!$H:$H,'Audit outcomes'!K$41,'Audit grid'!$D:$D,'Audit outcomes'!$C104,'Audit grid'!$E:$E,'Audit outcomes'!$D104,'Audit grid'!$I:$I,$K$40),"N/A")</f>
        <v>0</v>
      </c>
      <c r="L104" s="56">
        <f>IFERROR(COUNTIFS('Audit grid'!$H:$H,'Audit outcomes'!L$41,'Audit grid'!$D:$D,'Audit outcomes'!$C104,'Audit grid'!$E:$E,'Audit outcomes'!$D104,'Audit grid'!$I:$I,$K$40),"N/A")</f>
        <v>0</v>
      </c>
      <c r="M104" s="82">
        <f>IFERROR(COUNTIFS('Audit grid'!$H:$H,'Audit outcomes'!M$41,'Audit grid'!$D:$D,'Audit outcomes'!$C104,'Audit grid'!$E:$E,'Audit outcomes'!$D104,'Audit grid'!$I:$I,$K$40),"N/A")</f>
        <v>0</v>
      </c>
      <c r="N104" s="56">
        <f>IFERROR(COUNTIFS('Audit grid'!$H:$H,'Audit outcomes'!N$41,'Audit grid'!$D:$D,'Audit outcomes'!$C104,'Audit grid'!$E:$E,'Audit outcomes'!$D104,'Audit grid'!$I:$I,$N$40),"N/A")</f>
        <v>0</v>
      </c>
      <c r="O104" s="56">
        <f>IFERROR(COUNTIFS('Audit grid'!$H:$H,'Audit outcomes'!O$41,'Audit grid'!$D:$D,'Audit outcomes'!$C104,'Audit grid'!$E:$E,'Audit outcomes'!$D104,'Audit grid'!$I:$I,$N$40),"N/A")</f>
        <v>3</v>
      </c>
      <c r="P104" s="57">
        <f>IFERROR(COUNTIFS('Audit grid'!$H:$H,'Audit outcomes'!P$41,'Audit grid'!$D:$D,'Audit outcomes'!$C104,'Audit grid'!$E:$E,'Audit outcomes'!$D104,'Audit grid'!$I:$I,$N$40),"N/A")</f>
        <v>1</v>
      </c>
      <c r="Q104" s="71"/>
    </row>
    <row r="105" spans="2:17" ht="17" x14ac:dyDescent="0.2">
      <c r="B105" s="70"/>
      <c r="C105" s="51" t="s">
        <v>74</v>
      </c>
      <c r="D105" s="50" t="s">
        <v>133</v>
      </c>
      <c r="E105" s="81">
        <f>IFERROR(COUNTIFS('Audit grid'!$H:$H,'Audit outcomes'!E$41,'Audit grid'!$D:$D,'Audit outcomes'!$C105,'Audit grid'!$E:$E,'Audit outcomes'!$D105),"N/A")</f>
        <v>0</v>
      </c>
      <c r="F105" s="56">
        <f>IFERROR(COUNTIFS('Audit grid'!$H:$H,'Audit outcomes'!F$41,'Audit grid'!$D:$D,'Audit outcomes'!$C105,'Audit grid'!$E:$E,'Audit outcomes'!$D105),"N/A")</f>
        <v>1</v>
      </c>
      <c r="G105" s="82">
        <f>IFERROR(COUNTIFS('Audit grid'!$H:$H,'Audit outcomes'!G$41,'Audit grid'!$D:$D,'Audit outcomes'!$C105,'Audit grid'!$E:$E,'Audit outcomes'!$D105),"N/A")</f>
        <v>2</v>
      </c>
      <c r="H105" s="56">
        <f>IFERROR(COUNTIFS('Audit grid'!$H:$H,'Audit outcomes'!H$41,'Audit grid'!$D:$D,'Audit outcomes'!$C105,'Audit grid'!$E:$E,'Audit outcomes'!$D105,'Audit grid'!$I:$I,$H$40),"N/A")</f>
        <v>0</v>
      </c>
      <c r="I105" s="56">
        <f>IFERROR(COUNTIFS('Audit grid'!$H:$H,'Audit outcomes'!I$41,'Audit grid'!$D:$D,'Audit outcomes'!$C105,'Audit grid'!$E:$E,'Audit outcomes'!$D105,'Audit grid'!$I:$I,$H$40),"N/A")</f>
        <v>0</v>
      </c>
      <c r="J105" s="56">
        <f>IFERROR(COUNTIFS('Audit grid'!$H:$H,'Audit outcomes'!J$41,'Audit grid'!$D:$D,'Audit outcomes'!$C105,'Audit grid'!$E:$E,'Audit outcomes'!$D105,'Audit grid'!$I:$I,$H$40),"N/A")</f>
        <v>0</v>
      </c>
      <c r="K105" s="81">
        <f>IFERROR(COUNTIFS('Audit grid'!$H:$H,'Audit outcomes'!K$41,'Audit grid'!$D:$D,'Audit outcomes'!$C105,'Audit grid'!$E:$E,'Audit outcomes'!$D105,'Audit grid'!$I:$I,$K$40),"N/A")</f>
        <v>0</v>
      </c>
      <c r="L105" s="56">
        <f>IFERROR(COUNTIFS('Audit grid'!$H:$H,'Audit outcomes'!L$41,'Audit grid'!$D:$D,'Audit outcomes'!$C105,'Audit grid'!$E:$E,'Audit outcomes'!$D105,'Audit grid'!$I:$I,$K$40),"N/A")</f>
        <v>0</v>
      </c>
      <c r="M105" s="82">
        <f>IFERROR(COUNTIFS('Audit grid'!$H:$H,'Audit outcomes'!M$41,'Audit grid'!$D:$D,'Audit outcomes'!$C105,'Audit grid'!$E:$E,'Audit outcomes'!$D105,'Audit grid'!$I:$I,$K$40),"N/A")</f>
        <v>0</v>
      </c>
      <c r="N105" s="56">
        <f>IFERROR(COUNTIFS('Audit grid'!$H:$H,'Audit outcomes'!N$41,'Audit grid'!$D:$D,'Audit outcomes'!$C105,'Audit grid'!$E:$E,'Audit outcomes'!$D105,'Audit grid'!$I:$I,$N$40),"N/A")</f>
        <v>0</v>
      </c>
      <c r="O105" s="56">
        <f>IFERROR(COUNTIFS('Audit grid'!$H:$H,'Audit outcomes'!O$41,'Audit grid'!$D:$D,'Audit outcomes'!$C105,'Audit grid'!$E:$E,'Audit outcomes'!$D105,'Audit grid'!$I:$I,$N$40),"N/A")</f>
        <v>1</v>
      </c>
      <c r="P105" s="57">
        <f>IFERROR(COUNTIFS('Audit grid'!$H:$H,'Audit outcomes'!P$41,'Audit grid'!$D:$D,'Audit outcomes'!$C105,'Audit grid'!$E:$E,'Audit outcomes'!$D105,'Audit grid'!$I:$I,$N$40),"N/A")</f>
        <v>2</v>
      </c>
      <c r="Q105" s="71"/>
    </row>
    <row r="106" spans="2:17" ht="17" x14ac:dyDescent="0.2">
      <c r="B106" s="70"/>
      <c r="C106" s="51" t="s">
        <v>74</v>
      </c>
      <c r="D106" s="50" t="s">
        <v>134</v>
      </c>
      <c r="E106" s="81">
        <f>IFERROR(COUNTIFS('Audit grid'!$H:$H,'Audit outcomes'!E$41,'Audit grid'!$D:$D,'Audit outcomes'!$C106,'Audit grid'!$E:$E,'Audit outcomes'!$D106),"N/A")</f>
        <v>0</v>
      </c>
      <c r="F106" s="56">
        <f>IFERROR(COUNTIFS('Audit grid'!$H:$H,'Audit outcomes'!F$41,'Audit grid'!$D:$D,'Audit outcomes'!$C106,'Audit grid'!$E:$E,'Audit outcomes'!$D106),"N/A")</f>
        <v>1</v>
      </c>
      <c r="G106" s="82">
        <f>IFERROR(COUNTIFS('Audit grid'!$H:$H,'Audit outcomes'!G$41,'Audit grid'!$D:$D,'Audit outcomes'!$C106,'Audit grid'!$E:$E,'Audit outcomes'!$D106),"N/A")</f>
        <v>0</v>
      </c>
      <c r="H106" s="56">
        <f>IFERROR(COUNTIFS('Audit grid'!$H:$H,'Audit outcomes'!H$41,'Audit grid'!$D:$D,'Audit outcomes'!$C106,'Audit grid'!$E:$E,'Audit outcomes'!$D106,'Audit grid'!$I:$I,$H$40),"N/A")</f>
        <v>0</v>
      </c>
      <c r="I106" s="56">
        <f>IFERROR(COUNTIFS('Audit grid'!$H:$H,'Audit outcomes'!I$41,'Audit grid'!$D:$D,'Audit outcomes'!$C106,'Audit grid'!$E:$E,'Audit outcomes'!$D106,'Audit grid'!$I:$I,$H$40),"N/A")</f>
        <v>0</v>
      </c>
      <c r="J106" s="56">
        <f>IFERROR(COUNTIFS('Audit grid'!$H:$H,'Audit outcomes'!J$41,'Audit grid'!$D:$D,'Audit outcomes'!$C106,'Audit grid'!$E:$E,'Audit outcomes'!$D106,'Audit grid'!$I:$I,$H$40),"N/A")</f>
        <v>0</v>
      </c>
      <c r="K106" s="81">
        <f>IFERROR(COUNTIFS('Audit grid'!$H:$H,'Audit outcomes'!K$41,'Audit grid'!$D:$D,'Audit outcomes'!$C106,'Audit grid'!$E:$E,'Audit outcomes'!$D106,'Audit grid'!$I:$I,$K$40),"N/A")</f>
        <v>0</v>
      </c>
      <c r="L106" s="56">
        <f>IFERROR(COUNTIFS('Audit grid'!$H:$H,'Audit outcomes'!L$41,'Audit grid'!$D:$D,'Audit outcomes'!$C106,'Audit grid'!$E:$E,'Audit outcomes'!$D106,'Audit grid'!$I:$I,$K$40),"N/A")</f>
        <v>0</v>
      </c>
      <c r="M106" s="82">
        <f>IFERROR(COUNTIFS('Audit grid'!$H:$H,'Audit outcomes'!M$41,'Audit grid'!$D:$D,'Audit outcomes'!$C106,'Audit grid'!$E:$E,'Audit outcomes'!$D106,'Audit grid'!$I:$I,$K$40),"N/A")</f>
        <v>0</v>
      </c>
      <c r="N106" s="56">
        <f>IFERROR(COUNTIFS('Audit grid'!$H:$H,'Audit outcomes'!N$41,'Audit grid'!$D:$D,'Audit outcomes'!$C106,'Audit grid'!$E:$E,'Audit outcomes'!$D106,'Audit grid'!$I:$I,$N$40),"N/A")</f>
        <v>0</v>
      </c>
      <c r="O106" s="56">
        <f>IFERROR(COUNTIFS('Audit grid'!$H:$H,'Audit outcomes'!O$41,'Audit grid'!$D:$D,'Audit outcomes'!$C106,'Audit grid'!$E:$E,'Audit outcomes'!$D106,'Audit grid'!$I:$I,$N$40),"N/A")</f>
        <v>1</v>
      </c>
      <c r="P106" s="57">
        <f>IFERROR(COUNTIFS('Audit grid'!$H:$H,'Audit outcomes'!P$41,'Audit grid'!$D:$D,'Audit outcomes'!$C106,'Audit grid'!$E:$E,'Audit outcomes'!$D106,'Audit grid'!$I:$I,$N$40),"N/A")</f>
        <v>0</v>
      </c>
      <c r="Q106" s="71"/>
    </row>
    <row r="107" spans="2:17" ht="17" x14ac:dyDescent="0.2">
      <c r="B107" s="70"/>
      <c r="C107" s="51" t="s">
        <v>74</v>
      </c>
      <c r="D107" s="50" t="s">
        <v>110</v>
      </c>
      <c r="E107" s="81">
        <f>IFERROR(COUNTIFS('Audit grid'!$H:$H,'Audit outcomes'!E$41,'Audit grid'!$D:$D,'Audit outcomes'!$C107,'Audit grid'!$E:$E,'Audit outcomes'!$D107),"N/A")</f>
        <v>0</v>
      </c>
      <c r="F107" s="56">
        <f>IFERROR(COUNTIFS('Audit grid'!$H:$H,'Audit outcomes'!F$41,'Audit grid'!$D:$D,'Audit outcomes'!$C107,'Audit grid'!$E:$E,'Audit outcomes'!$D107),"N/A")</f>
        <v>0</v>
      </c>
      <c r="G107" s="82">
        <f>IFERROR(COUNTIFS('Audit grid'!$H:$H,'Audit outcomes'!G$41,'Audit grid'!$D:$D,'Audit outcomes'!$C107,'Audit grid'!$E:$E,'Audit outcomes'!$D107),"N/A")</f>
        <v>1</v>
      </c>
      <c r="H107" s="56">
        <f>IFERROR(COUNTIFS('Audit grid'!$H:$H,'Audit outcomes'!H$41,'Audit grid'!$D:$D,'Audit outcomes'!$C107,'Audit grid'!$E:$E,'Audit outcomes'!$D107,'Audit grid'!$I:$I,$H$40),"N/A")</f>
        <v>0</v>
      </c>
      <c r="I107" s="56">
        <f>IFERROR(COUNTIFS('Audit grid'!$H:$H,'Audit outcomes'!I$41,'Audit grid'!$D:$D,'Audit outcomes'!$C107,'Audit grid'!$E:$E,'Audit outcomes'!$D107,'Audit grid'!$I:$I,$H$40),"N/A")</f>
        <v>0</v>
      </c>
      <c r="J107" s="56">
        <f>IFERROR(COUNTIFS('Audit grid'!$H:$H,'Audit outcomes'!J$41,'Audit grid'!$D:$D,'Audit outcomes'!$C107,'Audit grid'!$E:$E,'Audit outcomes'!$D107,'Audit grid'!$I:$I,$H$40),"N/A")</f>
        <v>0</v>
      </c>
      <c r="K107" s="81">
        <f>IFERROR(COUNTIFS('Audit grid'!$H:$H,'Audit outcomes'!K$41,'Audit grid'!$D:$D,'Audit outcomes'!$C107,'Audit grid'!$E:$E,'Audit outcomes'!$D107,'Audit grid'!$I:$I,$K$40),"N/A")</f>
        <v>0</v>
      </c>
      <c r="L107" s="56">
        <f>IFERROR(COUNTIFS('Audit grid'!$H:$H,'Audit outcomes'!L$41,'Audit grid'!$D:$D,'Audit outcomes'!$C107,'Audit grid'!$E:$E,'Audit outcomes'!$D107,'Audit grid'!$I:$I,$K$40),"N/A")</f>
        <v>0</v>
      </c>
      <c r="M107" s="82">
        <f>IFERROR(COUNTIFS('Audit grid'!$H:$H,'Audit outcomes'!M$41,'Audit grid'!$D:$D,'Audit outcomes'!$C107,'Audit grid'!$E:$E,'Audit outcomes'!$D107,'Audit grid'!$I:$I,$K$40),"N/A")</f>
        <v>0</v>
      </c>
      <c r="N107" s="56">
        <f>IFERROR(COUNTIFS('Audit grid'!$H:$H,'Audit outcomes'!N$41,'Audit grid'!$D:$D,'Audit outcomes'!$C107,'Audit grid'!$E:$E,'Audit outcomes'!$D107,'Audit grid'!$I:$I,$N$40),"N/A")</f>
        <v>0</v>
      </c>
      <c r="O107" s="56">
        <f>IFERROR(COUNTIFS('Audit grid'!$H:$H,'Audit outcomes'!O$41,'Audit grid'!$D:$D,'Audit outcomes'!$C107,'Audit grid'!$E:$E,'Audit outcomes'!$D107,'Audit grid'!$I:$I,$N$40),"N/A")</f>
        <v>0</v>
      </c>
      <c r="P107" s="57">
        <f>IFERROR(COUNTIFS('Audit grid'!$H:$H,'Audit outcomes'!P$41,'Audit grid'!$D:$D,'Audit outcomes'!$C107,'Audit grid'!$E:$E,'Audit outcomes'!$D107,'Audit grid'!$I:$I,$N$40),"N/A")</f>
        <v>1</v>
      </c>
      <c r="Q107" s="71"/>
    </row>
    <row r="108" spans="2:17" ht="17" x14ac:dyDescent="0.2">
      <c r="B108" s="70"/>
      <c r="C108" s="51" t="s">
        <v>74</v>
      </c>
      <c r="D108" s="50" t="s">
        <v>135</v>
      </c>
      <c r="E108" s="81">
        <f>IFERROR(COUNTIFS('Audit grid'!$H:$H,'Audit outcomes'!E$41,'Audit grid'!$D:$D,'Audit outcomes'!$C108,'Audit grid'!$E:$E,'Audit outcomes'!$D108),"N/A")</f>
        <v>0</v>
      </c>
      <c r="F108" s="56">
        <f>IFERROR(COUNTIFS('Audit grid'!$H:$H,'Audit outcomes'!F$41,'Audit grid'!$D:$D,'Audit outcomes'!$C108,'Audit grid'!$E:$E,'Audit outcomes'!$D108),"N/A")</f>
        <v>2</v>
      </c>
      <c r="G108" s="82">
        <f>IFERROR(COUNTIFS('Audit grid'!$H:$H,'Audit outcomes'!G$41,'Audit grid'!$D:$D,'Audit outcomes'!$C108,'Audit grid'!$E:$E,'Audit outcomes'!$D108),"N/A")</f>
        <v>0</v>
      </c>
      <c r="H108" s="56">
        <f>IFERROR(COUNTIFS('Audit grid'!$H:$H,'Audit outcomes'!H$41,'Audit grid'!$D:$D,'Audit outcomes'!$C108,'Audit grid'!$E:$E,'Audit outcomes'!$D108,'Audit grid'!$I:$I,$H$40),"N/A")</f>
        <v>0</v>
      </c>
      <c r="I108" s="56">
        <f>IFERROR(COUNTIFS('Audit grid'!$H:$H,'Audit outcomes'!I$41,'Audit grid'!$D:$D,'Audit outcomes'!$C108,'Audit grid'!$E:$E,'Audit outcomes'!$D108,'Audit grid'!$I:$I,$H$40),"N/A")</f>
        <v>0</v>
      </c>
      <c r="J108" s="56">
        <f>IFERROR(COUNTIFS('Audit grid'!$H:$H,'Audit outcomes'!J$41,'Audit grid'!$D:$D,'Audit outcomes'!$C108,'Audit grid'!$E:$E,'Audit outcomes'!$D108,'Audit grid'!$I:$I,$H$40),"N/A")</f>
        <v>0</v>
      </c>
      <c r="K108" s="81">
        <f>IFERROR(COUNTIFS('Audit grid'!$H:$H,'Audit outcomes'!K$41,'Audit grid'!$D:$D,'Audit outcomes'!$C108,'Audit grid'!$E:$E,'Audit outcomes'!$D108,'Audit grid'!$I:$I,$K$40),"N/A")</f>
        <v>0</v>
      </c>
      <c r="L108" s="56">
        <f>IFERROR(COUNTIFS('Audit grid'!$H:$H,'Audit outcomes'!L$41,'Audit grid'!$D:$D,'Audit outcomes'!$C108,'Audit grid'!$E:$E,'Audit outcomes'!$D108,'Audit grid'!$I:$I,$K$40),"N/A")</f>
        <v>0</v>
      </c>
      <c r="M108" s="82">
        <f>IFERROR(COUNTIFS('Audit grid'!$H:$H,'Audit outcomes'!M$41,'Audit grid'!$D:$D,'Audit outcomes'!$C108,'Audit grid'!$E:$E,'Audit outcomes'!$D108,'Audit grid'!$I:$I,$K$40),"N/A")</f>
        <v>0</v>
      </c>
      <c r="N108" s="56">
        <f>IFERROR(COUNTIFS('Audit grid'!$H:$H,'Audit outcomes'!N$41,'Audit grid'!$D:$D,'Audit outcomes'!$C108,'Audit grid'!$E:$E,'Audit outcomes'!$D108,'Audit grid'!$I:$I,$N$40),"N/A")</f>
        <v>0</v>
      </c>
      <c r="O108" s="56">
        <f>IFERROR(COUNTIFS('Audit grid'!$H:$H,'Audit outcomes'!O$41,'Audit grid'!$D:$D,'Audit outcomes'!$C108,'Audit grid'!$E:$E,'Audit outcomes'!$D108,'Audit grid'!$I:$I,$N$40),"N/A")</f>
        <v>2</v>
      </c>
      <c r="P108" s="57">
        <f>IFERROR(COUNTIFS('Audit grid'!$H:$H,'Audit outcomes'!P$41,'Audit grid'!$D:$D,'Audit outcomes'!$C108,'Audit grid'!$E:$E,'Audit outcomes'!$D108,'Audit grid'!$I:$I,$N$40),"N/A")</f>
        <v>0</v>
      </c>
      <c r="Q108" s="71"/>
    </row>
    <row r="109" spans="2:17" ht="34" x14ac:dyDescent="0.2">
      <c r="B109" s="70"/>
      <c r="C109" s="51" t="s">
        <v>74</v>
      </c>
      <c r="D109" s="50" t="s">
        <v>136</v>
      </c>
      <c r="E109" s="81">
        <f>IFERROR(COUNTIFS('Audit grid'!$H:$H,'Audit outcomes'!E$41,'Audit grid'!$D:$D,'Audit outcomes'!$C109,'Audit grid'!$E:$E,'Audit outcomes'!$D109),"N/A")</f>
        <v>0</v>
      </c>
      <c r="F109" s="56">
        <f>IFERROR(COUNTIFS('Audit grid'!$H:$H,'Audit outcomes'!F$41,'Audit grid'!$D:$D,'Audit outcomes'!$C109,'Audit grid'!$E:$E,'Audit outcomes'!$D109),"N/A")</f>
        <v>4</v>
      </c>
      <c r="G109" s="82">
        <f>IFERROR(COUNTIFS('Audit grid'!$H:$H,'Audit outcomes'!G$41,'Audit grid'!$D:$D,'Audit outcomes'!$C109,'Audit grid'!$E:$E,'Audit outcomes'!$D109),"N/A")</f>
        <v>3</v>
      </c>
      <c r="H109" s="56">
        <f>IFERROR(COUNTIFS('Audit grid'!$H:$H,'Audit outcomes'!H$41,'Audit grid'!$D:$D,'Audit outcomes'!$C109,'Audit grid'!$E:$E,'Audit outcomes'!$D109,'Audit grid'!$I:$I,$H$40),"N/A")</f>
        <v>0</v>
      </c>
      <c r="I109" s="56">
        <f>IFERROR(COUNTIFS('Audit grid'!$H:$H,'Audit outcomes'!I$41,'Audit grid'!$D:$D,'Audit outcomes'!$C109,'Audit grid'!$E:$E,'Audit outcomes'!$D109,'Audit grid'!$I:$I,$H$40),"N/A")</f>
        <v>0</v>
      </c>
      <c r="J109" s="56">
        <f>IFERROR(COUNTIFS('Audit grid'!$H:$H,'Audit outcomes'!J$41,'Audit grid'!$D:$D,'Audit outcomes'!$C109,'Audit grid'!$E:$E,'Audit outcomes'!$D109,'Audit grid'!$I:$I,$H$40),"N/A")</f>
        <v>0</v>
      </c>
      <c r="K109" s="81">
        <f>IFERROR(COUNTIFS('Audit grid'!$H:$H,'Audit outcomes'!K$41,'Audit grid'!$D:$D,'Audit outcomes'!$C109,'Audit grid'!$E:$E,'Audit outcomes'!$D109,'Audit grid'!$I:$I,$K$40),"N/A")</f>
        <v>0</v>
      </c>
      <c r="L109" s="56">
        <f>IFERROR(COUNTIFS('Audit grid'!$H:$H,'Audit outcomes'!L$41,'Audit grid'!$D:$D,'Audit outcomes'!$C109,'Audit grid'!$E:$E,'Audit outcomes'!$D109,'Audit grid'!$I:$I,$K$40),"N/A")</f>
        <v>0</v>
      </c>
      <c r="M109" s="82">
        <f>IFERROR(COUNTIFS('Audit grid'!$H:$H,'Audit outcomes'!M$41,'Audit grid'!$D:$D,'Audit outcomes'!$C109,'Audit grid'!$E:$E,'Audit outcomes'!$D109,'Audit grid'!$I:$I,$K$40),"N/A")</f>
        <v>0</v>
      </c>
      <c r="N109" s="56">
        <f>IFERROR(COUNTIFS('Audit grid'!$H:$H,'Audit outcomes'!N$41,'Audit grid'!$D:$D,'Audit outcomes'!$C109,'Audit grid'!$E:$E,'Audit outcomes'!$D109,'Audit grid'!$I:$I,$N$40),"N/A")</f>
        <v>0</v>
      </c>
      <c r="O109" s="56">
        <f>IFERROR(COUNTIFS('Audit grid'!$H:$H,'Audit outcomes'!O$41,'Audit grid'!$D:$D,'Audit outcomes'!$C109,'Audit grid'!$E:$E,'Audit outcomes'!$D109,'Audit grid'!$I:$I,$N$40),"N/A")</f>
        <v>4</v>
      </c>
      <c r="P109" s="57">
        <f>IFERROR(COUNTIFS('Audit grid'!$H:$H,'Audit outcomes'!P$41,'Audit grid'!$D:$D,'Audit outcomes'!$C109,'Audit grid'!$E:$E,'Audit outcomes'!$D109,'Audit grid'!$I:$I,$N$40),"N/A")</f>
        <v>3</v>
      </c>
      <c r="Q109" s="71"/>
    </row>
    <row r="110" spans="2:17" ht="17" x14ac:dyDescent="0.2">
      <c r="B110" s="70"/>
      <c r="C110" s="51" t="s">
        <v>74</v>
      </c>
      <c r="D110" s="50" t="s">
        <v>137</v>
      </c>
      <c r="E110" s="81">
        <f>IFERROR(COUNTIFS('Audit grid'!$H:$H,'Audit outcomes'!E$41,'Audit grid'!$D:$D,'Audit outcomes'!$C110,'Audit grid'!$E:$E,'Audit outcomes'!$D110),"N/A")</f>
        <v>0</v>
      </c>
      <c r="F110" s="56">
        <f>IFERROR(COUNTIFS('Audit grid'!$H:$H,'Audit outcomes'!F$41,'Audit grid'!$D:$D,'Audit outcomes'!$C110,'Audit grid'!$E:$E,'Audit outcomes'!$D110),"N/A")</f>
        <v>0</v>
      </c>
      <c r="G110" s="82">
        <f>IFERROR(COUNTIFS('Audit grid'!$H:$H,'Audit outcomes'!G$41,'Audit grid'!$D:$D,'Audit outcomes'!$C110,'Audit grid'!$E:$E,'Audit outcomes'!$D110),"N/A")</f>
        <v>1</v>
      </c>
      <c r="H110" s="56">
        <f>IFERROR(COUNTIFS('Audit grid'!$H:$H,'Audit outcomes'!H$41,'Audit grid'!$D:$D,'Audit outcomes'!$C110,'Audit grid'!$E:$E,'Audit outcomes'!$D110,'Audit grid'!$I:$I,$H$40),"N/A")</f>
        <v>0</v>
      </c>
      <c r="I110" s="56">
        <f>IFERROR(COUNTIFS('Audit grid'!$H:$H,'Audit outcomes'!I$41,'Audit grid'!$D:$D,'Audit outcomes'!$C110,'Audit grid'!$E:$E,'Audit outcomes'!$D110,'Audit grid'!$I:$I,$H$40),"N/A")</f>
        <v>0</v>
      </c>
      <c r="J110" s="56">
        <f>IFERROR(COUNTIFS('Audit grid'!$H:$H,'Audit outcomes'!J$41,'Audit grid'!$D:$D,'Audit outcomes'!$C110,'Audit grid'!$E:$E,'Audit outcomes'!$D110,'Audit grid'!$I:$I,$H$40),"N/A")</f>
        <v>0</v>
      </c>
      <c r="K110" s="81">
        <f>IFERROR(COUNTIFS('Audit grid'!$H:$H,'Audit outcomes'!K$41,'Audit grid'!$D:$D,'Audit outcomes'!$C110,'Audit grid'!$E:$E,'Audit outcomes'!$D110,'Audit grid'!$I:$I,$K$40),"N/A")</f>
        <v>0</v>
      </c>
      <c r="L110" s="56">
        <f>IFERROR(COUNTIFS('Audit grid'!$H:$H,'Audit outcomes'!L$41,'Audit grid'!$D:$D,'Audit outcomes'!$C110,'Audit grid'!$E:$E,'Audit outcomes'!$D110,'Audit grid'!$I:$I,$K$40),"N/A")</f>
        <v>0</v>
      </c>
      <c r="M110" s="82">
        <f>IFERROR(COUNTIFS('Audit grid'!$H:$H,'Audit outcomes'!M$41,'Audit grid'!$D:$D,'Audit outcomes'!$C110,'Audit grid'!$E:$E,'Audit outcomes'!$D110,'Audit grid'!$I:$I,$K$40),"N/A")</f>
        <v>0</v>
      </c>
      <c r="N110" s="56">
        <f>IFERROR(COUNTIFS('Audit grid'!$H:$H,'Audit outcomes'!N$41,'Audit grid'!$D:$D,'Audit outcomes'!$C110,'Audit grid'!$E:$E,'Audit outcomes'!$D110,'Audit grid'!$I:$I,$N$40),"N/A")</f>
        <v>0</v>
      </c>
      <c r="O110" s="56">
        <f>IFERROR(COUNTIFS('Audit grid'!$H:$H,'Audit outcomes'!O$41,'Audit grid'!$D:$D,'Audit outcomes'!$C110,'Audit grid'!$E:$E,'Audit outcomes'!$D110,'Audit grid'!$I:$I,$N$40),"N/A")</f>
        <v>0</v>
      </c>
      <c r="P110" s="57">
        <f>IFERROR(COUNTIFS('Audit grid'!$H:$H,'Audit outcomes'!P$41,'Audit grid'!$D:$D,'Audit outcomes'!$C110,'Audit grid'!$E:$E,'Audit outcomes'!$D110,'Audit grid'!$I:$I,$N$40),"N/A")</f>
        <v>1</v>
      </c>
      <c r="Q110" s="71"/>
    </row>
    <row r="111" spans="2:17" ht="35" thickBot="1" x14ac:dyDescent="0.25">
      <c r="B111" s="70"/>
      <c r="C111" s="52" t="s">
        <v>74</v>
      </c>
      <c r="D111" s="53" t="s">
        <v>138</v>
      </c>
      <c r="E111" s="85">
        <f>IFERROR(COUNTIFS('Audit grid'!$H:$H,'Audit outcomes'!E$41,'Audit grid'!$D:$D,'Audit outcomes'!$C111,'Audit grid'!$E:$E,'Audit outcomes'!$D111),"N/A")</f>
        <v>0</v>
      </c>
      <c r="F111" s="60">
        <f>IFERROR(COUNTIFS('Audit grid'!$H:$H,'Audit outcomes'!F$41,'Audit grid'!$D:$D,'Audit outcomes'!$C111,'Audit grid'!$E:$E,'Audit outcomes'!$D111),"N/A")</f>
        <v>1</v>
      </c>
      <c r="G111" s="86">
        <f>IFERROR(COUNTIFS('Audit grid'!$H:$H,'Audit outcomes'!G$41,'Audit grid'!$D:$D,'Audit outcomes'!$C111,'Audit grid'!$E:$E,'Audit outcomes'!$D111),"N/A")</f>
        <v>0</v>
      </c>
      <c r="H111" s="60">
        <f>IFERROR(COUNTIFS('Audit grid'!$H:$H,'Audit outcomes'!H$41,'Audit grid'!$D:$D,'Audit outcomes'!$C111,'Audit grid'!$E:$E,'Audit outcomes'!$D111,'Audit grid'!$I:$I,$H$40),"N/A")</f>
        <v>0</v>
      </c>
      <c r="I111" s="60">
        <f>IFERROR(COUNTIFS('Audit grid'!$H:$H,'Audit outcomes'!I$41,'Audit grid'!$D:$D,'Audit outcomes'!$C111,'Audit grid'!$E:$E,'Audit outcomes'!$D111,'Audit grid'!$I:$I,$H$40),"N/A")</f>
        <v>0</v>
      </c>
      <c r="J111" s="60">
        <f>IFERROR(COUNTIFS('Audit grid'!$H:$H,'Audit outcomes'!J$41,'Audit grid'!$D:$D,'Audit outcomes'!$C111,'Audit grid'!$E:$E,'Audit outcomes'!$D111,'Audit grid'!$I:$I,$H$40),"N/A")</f>
        <v>0</v>
      </c>
      <c r="K111" s="85">
        <f>IFERROR(COUNTIFS('Audit grid'!$H:$H,'Audit outcomes'!K$41,'Audit grid'!$D:$D,'Audit outcomes'!$C111,'Audit grid'!$E:$E,'Audit outcomes'!$D111,'Audit grid'!$I:$I,$K$40),"N/A")</f>
        <v>0</v>
      </c>
      <c r="L111" s="60">
        <f>IFERROR(COUNTIFS('Audit grid'!$H:$H,'Audit outcomes'!L$41,'Audit grid'!$D:$D,'Audit outcomes'!$C111,'Audit grid'!$E:$E,'Audit outcomes'!$D111,'Audit grid'!$I:$I,$K$40),"N/A")</f>
        <v>0</v>
      </c>
      <c r="M111" s="86">
        <f>IFERROR(COUNTIFS('Audit grid'!$H:$H,'Audit outcomes'!M$41,'Audit grid'!$D:$D,'Audit outcomes'!$C111,'Audit grid'!$E:$E,'Audit outcomes'!$D111,'Audit grid'!$I:$I,$K$40),"N/A")</f>
        <v>0</v>
      </c>
      <c r="N111" s="60">
        <f>IFERROR(COUNTIFS('Audit grid'!$H:$H,'Audit outcomes'!N$41,'Audit grid'!$D:$D,'Audit outcomes'!$C111,'Audit grid'!$E:$E,'Audit outcomes'!$D111,'Audit grid'!$I:$I,$N$40),"N/A")</f>
        <v>0</v>
      </c>
      <c r="O111" s="60">
        <f>IFERROR(COUNTIFS('Audit grid'!$H:$H,'Audit outcomes'!O$41,'Audit grid'!$D:$D,'Audit outcomes'!$C111,'Audit grid'!$E:$E,'Audit outcomes'!$D111,'Audit grid'!$I:$I,$N$40),"N/A")</f>
        <v>1</v>
      </c>
      <c r="P111" s="61">
        <f>IFERROR(COUNTIFS('Audit grid'!$H:$H,'Audit outcomes'!P$41,'Audit grid'!$D:$D,'Audit outcomes'!$C111,'Audit grid'!$E:$E,'Audit outcomes'!$D111,'Audit grid'!$I:$I,$N$40),"N/A")</f>
        <v>0</v>
      </c>
      <c r="Q111" s="71"/>
    </row>
    <row r="112" spans="2:17" ht="10" customHeight="1" x14ac:dyDescent="0.2">
      <c r="B112" s="74"/>
      <c r="C112" s="75"/>
      <c r="D112" s="75"/>
      <c r="E112" s="76"/>
      <c r="F112" s="76"/>
      <c r="G112" s="76"/>
      <c r="H112" s="76"/>
      <c r="I112" s="76"/>
      <c r="J112" s="76"/>
      <c r="K112" s="76"/>
      <c r="L112" s="76"/>
      <c r="M112" s="76"/>
      <c r="N112" s="76"/>
      <c r="O112" s="76"/>
      <c r="P112" s="76"/>
      <c r="Q112" s="77"/>
    </row>
    <row r="113" spans="3:4" x14ac:dyDescent="0.2">
      <c r="C113"/>
      <c r="D113"/>
    </row>
    <row r="114" spans="3:4" x14ac:dyDescent="0.2">
      <c r="C114"/>
      <c r="D114"/>
    </row>
    <row r="115" spans="3:4" x14ac:dyDescent="0.2">
      <c r="C115"/>
      <c r="D115"/>
    </row>
    <row r="116" spans="3:4" x14ac:dyDescent="0.2">
      <c r="C116"/>
      <c r="D116"/>
    </row>
    <row r="117" spans="3:4" x14ac:dyDescent="0.2">
      <c r="C117"/>
      <c r="D117"/>
    </row>
    <row r="118" spans="3:4" x14ac:dyDescent="0.2">
      <c r="C118"/>
      <c r="D118"/>
    </row>
    <row r="119" spans="3:4" x14ac:dyDescent="0.2">
      <c r="C119"/>
      <c r="D119"/>
    </row>
    <row r="120" spans="3:4" x14ac:dyDescent="0.2">
      <c r="C120"/>
      <c r="D120"/>
    </row>
    <row r="121" spans="3:4" x14ac:dyDescent="0.2">
      <c r="C121"/>
      <c r="D121"/>
    </row>
    <row r="122" spans="3:4" x14ac:dyDescent="0.2">
      <c r="C122"/>
      <c r="D122"/>
    </row>
    <row r="123" spans="3:4" x14ac:dyDescent="0.2">
      <c r="C123"/>
      <c r="D123"/>
    </row>
    <row r="124" spans="3:4" x14ac:dyDescent="0.2">
      <c r="C124"/>
      <c r="D124"/>
    </row>
    <row r="125" spans="3:4" x14ac:dyDescent="0.2">
      <c r="C125"/>
      <c r="D125"/>
    </row>
    <row r="126" spans="3:4" x14ac:dyDescent="0.2">
      <c r="C126"/>
      <c r="D126"/>
    </row>
    <row r="127" spans="3:4" x14ac:dyDescent="0.2">
      <c r="C127"/>
      <c r="D127"/>
    </row>
    <row r="128" spans="3:4" x14ac:dyDescent="0.2">
      <c r="C128"/>
      <c r="D128"/>
    </row>
    <row r="129" spans="3:4" x14ac:dyDescent="0.2">
      <c r="C129"/>
      <c r="D129"/>
    </row>
    <row r="130" spans="3:4" x14ac:dyDescent="0.2">
      <c r="C130"/>
      <c r="D130"/>
    </row>
    <row r="131" spans="3:4" x14ac:dyDescent="0.2">
      <c r="C131"/>
      <c r="D131"/>
    </row>
    <row r="132" spans="3:4" x14ac:dyDescent="0.2">
      <c r="C132"/>
      <c r="D132"/>
    </row>
    <row r="133" spans="3:4" x14ac:dyDescent="0.2">
      <c r="C133"/>
      <c r="D133"/>
    </row>
    <row r="134" spans="3:4" x14ac:dyDescent="0.2">
      <c r="C134"/>
      <c r="D134"/>
    </row>
    <row r="135" spans="3:4" x14ac:dyDescent="0.2">
      <c r="C135"/>
      <c r="D135"/>
    </row>
    <row r="136" spans="3:4" x14ac:dyDescent="0.2">
      <c r="C136"/>
      <c r="D136"/>
    </row>
    <row r="137" spans="3:4" x14ac:dyDescent="0.2">
      <c r="C137"/>
      <c r="D137"/>
    </row>
    <row r="138" spans="3:4" x14ac:dyDescent="0.2">
      <c r="C138"/>
      <c r="D138"/>
    </row>
    <row r="139" spans="3:4" x14ac:dyDescent="0.2">
      <c r="C139"/>
      <c r="D139"/>
    </row>
    <row r="140" spans="3:4" x14ac:dyDescent="0.2">
      <c r="C140"/>
      <c r="D140"/>
    </row>
    <row r="141" spans="3:4" x14ac:dyDescent="0.2">
      <c r="C141"/>
      <c r="D141"/>
    </row>
    <row r="142" spans="3:4" x14ac:dyDescent="0.2">
      <c r="C142"/>
      <c r="D142"/>
    </row>
    <row r="143" spans="3:4" x14ac:dyDescent="0.2">
      <c r="C143"/>
      <c r="D143"/>
    </row>
    <row r="144" spans="3:4" x14ac:dyDescent="0.2">
      <c r="C144"/>
      <c r="D144"/>
    </row>
    <row r="145" spans="3:4" x14ac:dyDescent="0.2">
      <c r="C145"/>
      <c r="D145"/>
    </row>
    <row r="146" spans="3:4" x14ac:dyDescent="0.2">
      <c r="C146"/>
      <c r="D146"/>
    </row>
    <row r="147" spans="3:4" x14ac:dyDescent="0.2">
      <c r="C147"/>
      <c r="D147"/>
    </row>
    <row r="148" spans="3:4" x14ac:dyDescent="0.2">
      <c r="C148"/>
      <c r="D148"/>
    </row>
    <row r="149" spans="3:4" x14ac:dyDescent="0.2">
      <c r="C149"/>
      <c r="D149"/>
    </row>
    <row r="150" spans="3:4" x14ac:dyDescent="0.2">
      <c r="C150"/>
      <c r="D150"/>
    </row>
    <row r="151" spans="3:4" x14ac:dyDescent="0.2">
      <c r="C151"/>
      <c r="D151"/>
    </row>
    <row r="152" spans="3:4" x14ac:dyDescent="0.2">
      <c r="C152"/>
      <c r="D152"/>
    </row>
    <row r="153" spans="3:4" x14ac:dyDescent="0.2">
      <c r="C153"/>
      <c r="D153"/>
    </row>
    <row r="154" spans="3:4" x14ac:dyDescent="0.2">
      <c r="C154"/>
      <c r="D154"/>
    </row>
    <row r="155" spans="3:4" x14ac:dyDescent="0.2">
      <c r="C155"/>
      <c r="D155"/>
    </row>
    <row r="156" spans="3:4" x14ac:dyDescent="0.2">
      <c r="C156"/>
      <c r="D156"/>
    </row>
    <row r="157" spans="3:4" x14ac:dyDescent="0.2">
      <c r="C157"/>
      <c r="D157"/>
    </row>
    <row r="158" spans="3:4" x14ac:dyDescent="0.2">
      <c r="C158"/>
      <c r="D158"/>
    </row>
    <row r="159" spans="3:4" x14ac:dyDescent="0.2">
      <c r="C159"/>
      <c r="D159"/>
    </row>
    <row r="160" spans="3:4" x14ac:dyDescent="0.2">
      <c r="C160"/>
      <c r="D160"/>
    </row>
    <row r="161" spans="3:4" x14ac:dyDescent="0.2">
      <c r="C161"/>
      <c r="D161"/>
    </row>
    <row r="162" spans="3:4" x14ac:dyDescent="0.2">
      <c r="C162"/>
      <c r="D162"/>
    </row>
    <row r="163" spans="3:4" x14ac:dyDescent="0.2">
      <c r="C163"/>
      <c r="D163"/>
    </row>
    <row r="164" spans="3:4" x14ac:dyDescent="0.2">
      <c r="C164"/>
      <c r="D164"/>
    </row>
    <row r="165" spans="3:4" x14ac:dyDescent="0.2">
      <c r="C165"/>
      <c r="D165"/>
    </row>
    <row r="166" spans="3:4" x14ac:dyDescent="0.2">
      <c r="C166"/>
      <c r="D166"/>
    </row>
    <row r="167" spans="3:4" x14ac:dyDescent="0.2">
      <c r="C167"/>
      <c r="D167"/>
    </row>
    <row r="168" spans="3:4" x14ac:dyDescent="0.2">
      <c r="C168"/>
      <c r="D168"/>
    </row>
    <row r="169" spans="3:4" x14ac:dyDescent="0.2">
      <c r="C169"/>
      <c r="D169"/>
    </row>
    <row r="170" spans="3:4" x14ac:dyDescent="0.2">
      <c r="C170"/>
      <c r="D170"/>
    </row>
    <row r="171" spans="3:4" x14ac:dyDescent="0.2">
      <c r="C171"/>
      <c r="D171"/>
    </row>
    <row r="172" spans="3:4" x14ac:dyDescent="0.2">
      <c r="C172"/>
      <c r="D172"/>
    </row>
    <row r="173" spans="3:4" x14ac:dyDescent="0.2">
      <c r="C173"/>
      <c r="D173"/>
    </row>
    <row r="174" spans="3:4" x14ac:dyDescent="0.2">
      <c r="C174"/>
      <c r="D174"/>
    </row>
    <row r="175" spans="3:4" x14ac:dyDescent="0.2">
      <c r="C175"/>
      <c r="D175"/>
    </row>
    <row r="176" spans="3:4" x14ac:dyDescent="0.2">
      <c r="C176"/>
      <c r="D176"/>
    </row>
    <row r="177" spans="3:4" x14ac:dyDescent="0.2">
      <c r="C177"/>
      <c r="D177"/>
    </row>
    <row r="178" spans="3:4" x14ac:dyDescent="0.2">
      <c r="C178"/>
      <c r="D178"/>
    </row>
    <row r="179" spans="3:4" x14ac:dyDescent="0.2">
      <c r="C179"/>
      <c r="D179"/>
    </row>
    <row r="180" spans="3:4" x14ac:dyDescent="0.2">
      <c r="C180"/>
      <c r="D180"/>
    </row>
    <row r="181" spans="3:4" x14ac:dyDescent="0.2">
      <c r="C181"/>
      <c r="D181"/>
    </row>
    <row r="182" spans="3:4" x14ac:dyDescent="0.2">
      <c r="C182"/>
      <c r="D182"/>
    </row>
    <row r="183" spans="3:4" x14ac:dyDescent="0.2">
      <c r="C183"/>
      <c r="D183"/>
    </row>
    <row r="184" spans="3:4" x14ac:dyDescent="0.2">
      <c r="C184"/>
      <c r="D184"/>
    </row>
    <row r="185" spans="3:4" x14ac:dyDescent="0.2">
      <c r="C185"/>
      <c r="D185"/>
    </row>
    <row r="186" spans="3:4" x14ac:dyDescent="0.2">
      <c r="C186"/>
      <c r="D186"/>
    </row>
    <row r="187" spans="3:4" x14ac:dyDescent="0.2">
      <c r="C187"/>
      <c r="D187"/>
    </row>
    <row r="188" spans="3:4" x14ac:dyDescent="0.2">
      <c r="C188"/>
      <c r="D188"/>
    </row>
    <row r="189" spans="3:4" x14ac:dyDescent="0.2">
      <c r="C189"/>
      <c r="D189"/>
    </row>
    <row r="190" spans="3:4" x14ac:dyDescent="0.2">
      <c r="C190"/>
      <c r="D190"/>
    </row>
    <row r="191" spans="3:4" x14ac:dyDescent="0.2">
      <c r="C191"/>
      <c r="D191"/>
    </row>
    <row r="192" spans="3:4" x14ac:dyDescent="0.2">
      <c r="C192"/>
      <c r="D192"/>
    </row>
    <row r="193" spans="3:4" x14ac:dyDescent="0.2">
      <c r="C193"/>
      <c r="D193"/>
    </row>
    <row r="194" spans="3:4" x14ac:dyDescent="0.2">
      <c r="C194"/>
      <c r="D194"/>
    </row>
    <row r="195" spans="3:4" x14ac:dyDescent="0.2">
      <c r="C195"/>
      <c r="D195"/>
    </row>
    <row r="196" spans="3:4" x14ac:dyDescent="0.2">
      <c r="C196"/>
      <c r="D196"/>
    </row>
    <row r="197" spans="3:4" x14ac:dyDescent="0.2">
      <c r="C197"/>
      <c r="D197"/>
    </row>
    <row r="198" spans="3:4" x14ac:dyDescent="0.2">
      <c r="C198"/>
      <c r="D198"/>
    </row>
    <row r="199" spans="3:4" x14ac:dyDescent="0.2">
      <c r="C199"/>
      <c r="D199"/>
    </row>
    <row r="200" spans="3:4" x14ac:dyDescent="0.2">
      <c r="C200"/>
      <c r="D200"/>
    </row>
    <row r="201" spans="3:4" x14ac:dyDescent="0.2">
      <c r="C201"/>
      <c r="D201"/>
    </row>
    <row r="202" spans="3:4" x14ac:dyDescent="0.2">
      <c r="C202"/>
      <c r="D202"/>
    </row>
    <row r="203" spans="3:4" x14ac:dyDescent="0.2">
      <c r="C203"/>
      <c r="D203"/>
    </row>
    <row r="204" spans="3:4" x14ac:dyDescent="0.2">
      <c r="C204"/>
      <c r="D204"/>
    </row>
    <row r="205" spans="3:4" x14ac:dyDescent="0.2">
      <c r="C205"/>
      <c r="D205"/>
    </row>
    <row r="206" spans="3:4" x14ac:dyDescent="0.2">
      <c r="C206"/>
      <c r="D206"/>
    </row>
    <row r="207" spans="3:4" x14ac:dyDescent="0.2">
      <c r="C207"/>
      <c r="D207"/>
    </row>
    <row r="208" spans="3:4" x14ac:dyDescent="0.2">
      <c r="C208"/>
      <c r="D208"/>
    </row>
    <row r="209" spans="3:4" x14ac:dyDescent="0.2">
      <c r="C209"/>
      <c r="D209"/>
    </row>
    <row r="210" spans="3:4" x14ac:dyDescent="0.2">
      <c r="C210"/>
      <c r="D210"/>
    </row>
    <row r="211" spans="3:4" x14ac:dyDescent="0.2">
      <c r="C211"/>
      <c r="D211"/>
    </row>
    <row r="212" spans="3:4" x14ac:dyDescent="0.2">
      <c r="C212"/>
      <c r="D212"/>
    </row>
    <row r="213" spans="3:4" x14ac:dyDescent="0.2">
      <c r="C213"/>
      <c r="D213"/>
    </row>
    <row r="214" spans="3:4" x14ac:dyDescent="0.2">
      <c r="C214"/>
      <c r="D214"/>
    </row>
    <row r="215" spans="3:4" x14ac:dyDescent="0.2">
      <c r="C215"/>
      <c r="D215"/>
    </row>
    <row r="216" spans="3:4" x14ac:dyDescent="0.2">
      <c r="C216"/>
      <c r="D216"/>
    </row>
    <row r="217" spans="3:4" x14ac:dyDescent="0.2">
      <c r="C217"/>
      <c r="D217"/>
    </row>
    <row r="218" spans="3:4" x14ac:dyDescent="0.2">
      <c r="C218"/>
      <c r="D218"/>
    </row>
    <row r="219" spans="3:4" x14ac:dyDescent="0.2">
      <c r="C219"/>
      <c r="D219"/>
    </row>
    <row r="220" spans="3:4" x14ac:dyDescent="0.2">
      <c r="C220"/>
      <c r="D220"/>
    </row>
    <row r="221" spans="3:4" x14ac:dyDescent="0.2">
      <c r="C221"/>
      <c r="D221"/>
    </row>
    <row r="222" spans="3:4" x14ac:dyDescent="0.2">
      <c r="C222"/>
      <c r="D222"/>
    </row>
    <row r="223" spans="3:4" x14ac:dyDescent="0.2">
      <c r="C223"/>
      <c r="D223"/>
    </row>
    <row r="224" spans="3:4" x14ac:dyDescent="0.2">
      <c r="C224"/>
      <c r="D224"/>
    </row>
    <row r="225" spans="3:4" x14ac:dyDescent="0.2">
      <c r="C225"/>
      <c r="D225"/>
    </row>
    <row r="226" spans="3:4" x14ac:dyDescent="0.2">
      <c r="C226"/>
      <c r="D226"/>
    </row>
    <row r="227" spans="3:4" x14ac:dyDescent="0.2">
      <c r="C227"/>
      <c r="D227"/>
    </row>
    <row r="228" spans="3:4" x14ac:dyDescent="0.2">
      <c r="C228"/>
      <c r="D228"/>
    </row>
    <row r="229" spans="3:4" x14ac:dyDescent="0.2">
      <c r="C229"/>
      <c r="D229"/>
    </row>
    <row r="230" spans="3:4" x14ac:dyDescent="0.2">
      <c r="C230"/>
      <c r="D230"/>
    </row>
    <row r="231" spans="3:4" x14ac:dyDescent="0.2">
      <c r="C231"/>
      <c r="D231"/>
    </row>
    <row r="232" spans="3:4" x14ac:dyDescent="0.2">
      <c r="C232"/>
      <c r="D232"/>
    </row>
    <row r="233" spans="3:4" x14ac:dyDescent="0.2">
      <c r="C233"/>
      <c r="D233"/>
    </row>
    <row r="234" spans="3:4" x14ac:dyDescent="0.2">
      <c r="C234"/>
      <c r="D234"/>
    </row>
    <row r="235" spans="3:4" x14ac:dyDescent="0.2">
      <c r="C235"/>
      <c r="D235"/>
    </row>
    <row r="236" spans="3:4" x14ac:dyDescent="0.2">
      <c r="C236"/>
      <c r="D236"/>
    </row>
    <row r="237" spans="3:4" x14ac:dyDescent="0.2">
      <c r="C237"/>
      <c r="D237"/>
    </row>
    <row r="238" spans="3:4" x14ac:dyDescent="0.2">
      <c r="C238"/>
      <c r="D238"/>
    </row>
    <row r="239" spans="3:4" x14ac:dyDescent="0.2">
      <c r="C239"/>
      <c r="D239"/>
    </row>
    <row r="240" spans="3:4" x14ac:dyDescent="0.2">
      <c r="C240"/>
      <c r="D240"/>
    </row>
    <row r="241" spans="3:4" x14ac:dyDescent="0.2">
      <c r="C241"/>
      <c r="D241"/>
    </row>
    <row r="242" spans="3:4" x14ac:dyDescent="0.2">
      <c r="C242"/>
      <c r="D242"/>
    </row>
    <row r="243" spans="3:4" x14ac:dyDescent="0.2">
      <c r="C243"/>
      <c r="D243"/>
    </row>
    <row r="244" spans="3:4" x14ac:dyDescent="0.2">
      <c r="C244"/>
      <c r="D244"/>
    </row>
    <row r="245" spans="3:4" x14ac:dyDescent="0.2">
      <c r="C245"/>
      <c r="D245"/>
    </row>
    <row r="246" spans="3:4" x14ac:dyDescent="0.2">
      <c r="C246"/>
      <c r="D246"/>
    </row>
    <row r="247" spans="3:4" x14ac:dyDescent="0.2">
      <c r="C247"/>
      <c r="D247"/>
    </row>
    <row r="248" spans="3:4" x14ac:dyDescent="0.2">
      <c r="C248"/>
      <c r="D248"/>
    </row>
    <row r="249" spans="3:4" x14ac:dyDescent="0.2">
      <c r="C249"/>
      <c r="D249"/>
    </row>
    <row r="250" spans="3:4" x14ac:dyDescent="0.2">
      <c r="C250"/>
      <c r="D250"/>
    </row>
    <row r="251" spans="3:4" x14ac:dyDescent="0.2">
      <c r="C251"/>
      <c r="D251"/>
    </row>
    <row r="252" spans="3:4" x14ac:dyDescent="0.2">
      <c r="C252"/>
      <c r="D252"/>
    </row>
    <row r="253" spans="3:4" x14ac:dyDescent="0.2">
      <c r="C253"/>
      <c r="D253"/>
    </row>
    <row r="254" spans="3:4" x14ac:dyDescent="0.2">
      <c r="C254"/>
      <c r="D254"/>
    </row>
    <row r="255" spans="3:4" x14ac:dyDescent="0.2">
      <c r="C255"/>
      <c r="D255"/>
    </row>
    <row r="256" spans="3:4" x14ac:dyDescent="0.2">
      <c r="C256"/>
      <c r="D256"/>
    </row>
    <row r="257" spans="3:4" x14ac:dyDescent="0.2">
      <c r="C257"/>
      <c r="D257"/>
    </row>
    <row r="258" spans="3:4" x14ac:dyDescent="0.2">
      <c r="C258"/>
      <c r="D258"/>
    </row>
    <row r="259" spans="3:4" x14ac:dyDescent="0.2">
      <c r="C259"/>
      <c r="D259"/>
    </row>
    <row r="260" spans="3:4" x14ac:dyDescent="0.2">
      <c r="C260"/>
      <c r="D260"/>
    </row>
    <row r="261" spans="3:4" x14ac:dyDescent="0.2">
      <c r="C261"/>
      <c r="D261"/>
    </row>
    <row r="262" spans="3:4" x14ac:dyDescent="0.2">
      <c r="C262"/>
      <c r="D262"/>
    </row>
    <row r="263" spans="3:4" x14ac:dyDescent="0.2">
      <c r="C263"/>
      <c r="D263"/>
    </row>
    <row r="264" spans="3:4" x14ac:dyDescent="0.2">
      <c r="C264"/>
      <c r="D264"/>
    </row>
    <row r="265" spans="3:4" x14ac:dyDescent="0.2">
      <c r="C265"/>
      <c r="D265"/>
    </row>
    <row r="266" spans="3:4" x14ac:dyDescent="0.2">
      <c r="C266"/>
      <c r="D266"/>
    </row>
    <row r="267" spans="3:4" x14ac:dyDescent="0.2">
      <c r="C267"/>
      <c r="D267"/>
    </row>
    <row r="268" spans="3:4" x14ac:dyDescent="0.2">
      <c r="C268"/>
      <c r="D268"/>
    </row>
    <row r="269" spans="3:4" x14ac:dyDescent="0.2">
      <c r="C269"/>
      <c r="D269"/>
    </row>
    <row r="270" spans="3:4" x14ac:dyDescent="0.2">
      <c r="C270"/>
      <c r="D270"/>
    </row>
    <row r="271" spans="3:4" x14ac:dyDescent="0.2">
      <c r="C271"/>
      <c r="D271"/>
    </row>
    <row r="272" spans="3:4" x14ac:dyDescent="0.2">
      <c r="C272"/>
      <c r="D272"/>
    </row>
    <row r="273" spans="3:4" x14ac:dyDescent="0.2">
      <c r="C273"/>
      <c r="D273"/>
    </row>
    <row r="274" spans="3:4" x14ac:dyDescent="0.2">
      <c r="C274"/>
      <c r="D274"/>
    </row>
    <row r="275" spans="3:4" x14ac:dyDescent="0.2">
      <c r="C275"/>
      <c r="D275"/>
    </row>
    <row r="276" spans="3:4" x14ac:dyDescent="0.2">
      <c r="C276"/>
      <c r="D276"/>
    </row>
    <row r="277" spans="3:4" x14ac:dyDescent="0.2">
      <c r="C277"/>
      <c r="D277"/>
    </row>
    <row r="278" spans="3:4" x14ac:dyDescent="0.2">
      <c r="C278"/>
      <c r="D278"/>
    </row>
    <row r="279" spans="3:4" x14ac:dyDescent="0.2">
      <c r="C279"/>
      <c r="D279"/>
    </row>
    <row r="280" spans="3:4" x14ac:dyDescent="0.2">
      <c r="C280"/>
      <c r="D280"/>
    </row>
    <row r="281" spans="3:4" x14ac:dyDescent="0.2">
      <c r="C281"/>
      <c r="D281"/>
    </row>
    <row r="282" spans="3:4" x14ac:dyDescent="0.2">
      <c r="C282"/>
      <c r="D282"/>
    </row>
    <row r="283" spans="3:4" x14ac:dyDescent="0.2">
      <c r="C283"/>
      <c r="D283"/>
    </row>
    <row r="284" spans="3:4" x14ac:dyDescent="0.2">
      <c r="C284"/>
      <c r="D284"/>
    </row>
    <row r="285" spans="3:4" x14ac:dyDescent="0.2">
      <c r="C285"/>
      <c r="D285"/>
    </row>
    <row r="286" spans="3:4" x14ac:dyDescent="0.2">
      <c r="C286"/>
      <c r="D286"/>
    </row>
    <row r="287" spans="3:4" x14ac:dyDescent="0.2">
      <c r="C287"/>
      <c r="D287"/>
    </row>
    <row r="288" spans="3:4" x14ac:dyDescent="0.2">
      <c r="C288"/>
      <c r="D288"/>
    </row>
    <row r="289" spans="3:4" x14ac:dyDescent="0.2">
      <c r="C289"/>
      <c r="D289"/>
    </row>
    <row r="290" spans="3:4" x14ac:dyDescent="0.2">
      <c r="C290"/>
      <c r="D290"/>
    </row>
    <row r="291" spans="3:4" x14ac:dyDescent="0.2">
      <c r="C291"/>
      <c r="D291"/>
    </row>
    <row r="292" spans="3:4" x14ac:dyDescent="0.2">
      <c r="C292"/>
      <c r="D292"/>
    </row>
    <row r="293" spans="3:4" x14ac:dyDescent="0.2">
      <c r="C293"/>
      <c r="D293"/>
    </row>
  </sheetData>
  <sheetProtection algorithmName="SHA-512" hashValue="SVExprMsn/z8tChTWnH37dbMpOOX/+QazIh2j1Ao/Ay99ibRrq22ggWi9YSuzjaoX3xAGt2wL5c/I4Y4qPbL4Q==" saltValue="pZaeoh6thinHPMBF8mH4/A==" spinCount="100000" sheet="1" objects="1" scenarios="1"/>
  <dataConsolidate/>
  <mergeCells count="8">
    <mergeCell ref="C40:C41"/>
    <mergeCell ref="D40:D41"/>
    <mergeCell ref="D2:I6"/>
    <mergeCell ref="M2:P6"/>
    <mergeCell ref="E40:G40"/>
    <mergeCell ref="H40:J40"/>
    <mergeCell ref="K40:M40"/>
    <mergeCell ref="N40:P40"/>
  </mergeCells>
  <conditionalFormatting sqref="H42:H111">
    <cfRule type="expression" dxfId="13" priority="6">
      <formula>$H42=$E42</formula>
    </cfRule>
  </conditionalFormatting>
  <conditionalFormatting sqref="K42:M111">
    <cfRule type="cellIs" dxfId="12" priority="5" operator="greaterThan">
      <formula>0</formula>
    </cfRule>
  </conditionalFormatting>
  <conditionalFormatting sqref="N42:P111">
    <cfRule type="cellIs" dxfId="11" priority="4" operator="greaterThan">
      <formula>0</formula>
    </cfRule>
  </conditionalFormatting>
  <conditionalFormatting sqref="I42:I111">
    <cfRule type="expression" dxfId="10" priority="3">
      <formula>$I42=$F42</formula>
    </cfRule>
  </conditionalFormatting>
  <conditionalFormatting sqref="J42:J111">
    <cfRule type="expression" dxfId="9" priority="2">
      <formula>$G42=$J42</formula>
    </cfRule>
  </conditionalFormatting>
  <conditionalFormatting sqref="K42:P111">
    <cfRule type="cellIs" dxfId="8" priority="1" operator="equal">
      <formula>0</formula>
    </cfRule>
  </conditionalFormatting>
  <pageMargins left="0.7" right="0.7" top="0.75" bottom="0.75" header="0.3" footer="0.3"/>
  <pageSetup paperSize="8" scale="53" orientation="landscape" r:id="rId1"/>
  <drawing r:id="rId2"/>
  <tableParts count="4">
    <tablePart r:id="rId3"/>
    <tablePart r:id="rId4"/>
    <tablePart r:id="rId5"/>
    <tablePart r:id="rId6"/>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A4507-BBCC-3E4A-AA58-751B44DA631D}">
  <sheetPr codeName="Feuil5"/>
  <dimension ref="B1:Q293"/>
  <sheetViews>
    <sheetView showGridLines="0" view="pageBreakPreview" zoomScaleNormal="80" zoomScaleSheetLayoutView="100" workbookViewId="0"/>
  </sheetViews>
  <sheetFormatPr baseColWidth="10" defaultColWidth="10.83203125" defaultRowHeight="16" x14ac:dyDescent="0.2"/>
  <cols>
    <col min="1" max="1" width="2.83203125" style="1" customWidth="1"/>
    <col min="2" max="2" width="1.6640625" style="1" customWidth="1"/>
    <col min="3" max="3" width="37.5" style="1" bestFit="1" customWidth="1"/>
    <col min="4" max="4" width="37.5" style="1" customWidth="1"/>
    <col min="5" max="16" width="10.83203125" style="1" customWidth="1"/>
    <col min="17" max="17" width="1.5" style="1" customWidth="1"/>
    <col min="18" max="18" width="12.83203125" style="1" customWidth="1"/>
    <col min="19" max="16384" width="10.83203125" style="1"/>
  </cols>
  <sheetData>
    <row r="1" spans="2:17" ht="13" customHeight="1" thickBot="1" x14ac:dyDescent="0.25"/>
    <row r="2" spans="2:17" ht="31" customHeight="1" x14ac:dyDescent="0.2">
      <c r="B2" s="38" t="s">
        <v>1</v>
      </c>
      <c r="C2" s="39"/>
      <c r="D2" s="212" t="s">
        <v>648</v>
      </c>
      <c r="E2" s="212"/>
      <c r="F2" s="212"/>
      <c r="G2" s="212"/>
      <c r="H2" s="212"/>
      <c r="I2" s="212"/>
      <c r="J2" s="39"/>
      <c r="K2" s="40"/>
      <c r="L2" s="62"/>
      <c r="M2" s="214" t="s">
        <v>3</v>
      </c>
      <c r="N2" s="214"/>
      <c r="O2" s="214"/>
      <c r="P2" s="214"/>
      <c r="Q2" s="41"/>
    </row>
    <row r="3" spans="2:17" ht="16" customHeight="1" x14ac:dyDescent="0.2">
      <c r="B3" s="42"/>
      <c r="C3" s="17"/>
      <c r="D3" s="206"/>
      <c r="E3" s="206"/>
      <c r="F3" s="206"/>
      <c r="G3" s="206"/>
      <c r="H3" s="206"/>
      <c r="I3" s="206"/>
      <c r="J3" s="17"/>
      <c r="K3" s="63"/>
      <c r="L3" s="63"/>
      <c r="M3" s="160"/>
      <c r="N3" s="160"/>
      <c r="O3" s="160"/>
      <c r="P3" s="160"/>
      <c r="Q3" s="43"/>
    </row>
    <row r="4" spans="2:17" ht="16" customHeight="1" x14ac:dyDescent="0.2">
      <c r="B4" s="42"/>
      <c r="C4" s="17"/>
      <c r="D4" s="206"/>
      <c r="E4" s="206"/>
      <c r="F4" s="206"/>
      <c r="G4" s="206"/>
      <c r="H4" s="206"/>
      <c r="I4" s="206"/>
      <c r="J4" s="17"/>
      <c r="K4" s="63"/>
      <c r="L4" s="63"/>
      <c r="M4" s="160"/>
      <c r="N4" s="160"/>
      <c r="O4" s="160"/>
      <c r="P4" s="160"/>
      <c r="Q4" s="43"/>
    </row>
    <row r="5" spans="2:17" ht="16" customHeight="1" x14ac:dyDescent="0.2">
      <c r="B5" s="42"/>
      <c r="C5" s="17"/>
      <c r="D5" s="206"/>
      <c r="E5" s="206"/>
      <c r="F5" s="206"/>
      <c r="G5" s="206"/>
      <c r="H5" s="206"/>
      <c r="I5" s="206"/>
      <c r="J5" s="17"/>
      <c r="K5" s="63"/>
      <c r="L5" s="63"/>
      <c r="M5" s="160"/>
      <c r="N5" s="160"/>
      <c r="O5" s="160"/>
      <c r="P5" s="160"/>
      <c r="Q5" s="43"/>
    </row>
    <row r="6" spans="2:17" ht="17" customHeight="1" thickBot="1" x14ac:dyDescent="0.25">
      <c r="B6" s="44"/>
      <c r="C6" s="45"/>
      <c r="D6" s="213"/>
      <c r="E6" s="213"/>
      <c r="F6" s="213"/>
      <c r="G6" s="213"/>
      <c r="H6" s="213"/>
      <c r="I6" s="213"/>
      <c r="J6" s="45"/>
      <c r="K6" s="64"/>
      <c r="L6" s="64"/>
      <c r="M6" s="215"/>
      <c r="N6" s="215"/>
      <c r="O6" s="215"/>
      <c r="P6" s="215"/>
      <c r="Q6" s="46"/>
    </row>
    <row r="7" spans="2:17" ht="18" customHeight="1" x14ac:dyDescent="0.2">
      <c r="C7" s="2"/>
      <c r="D7" s="2"/>
      <c r="E7" s="2"/>
      <c r="F7" s="2"/>
      <c r="G7" s="2"/>
      <c r="H7" s="3"/>
      <c r="I7" s="2"/>
      <c r="J7" s="2"/>
      <c r="K7" s="2"/>
      <c r="L7" s="2"/>
      <c r="M7" s="2"/>
    </row>
    <row r="8" spans="2:17" ht="18" x14ac:dyDescent="0.2">
      <c r="C8" s="22" t="s">
        <v>647</v>
      </c>
      <c r="D8" s="25"/>
      <c r="E8" s="25"/>
      <c r="F8" s="25"/>
      <c r="G8" s="25"/>
      <c r="H8" s="25"/>
      <c r="I8" s="25"/>
      <c r="N8" s="20"/>
      <c r="O8" s="20"/>
    </row>
    <row r="9" spans="2:17" ht="10" customHeight="1" x14ac:dyDescent="0.2">
      <c r="B9" s="65"/>
      <c r="C9" s="66"/>
      <c r="D9" s="67"/>
      <c r="E9" s="67"/>
      <c r="F9" s="67"/>
      <c r="G9" s="67"/>
      <c r="H9" s="67"/>
      <c r="I9" s="67"/>
      <c r="J9" s="68"/>
      <c r="K9" s="68"/>
      <c r="L9" s="68"/>
      <c r="M9" s="68"/>
      <c r="N9" s="68"/>
      <c r="O9" s="68"/>
      <c r="P9" s="68"/>
      <c r="Q9" s="69"/>
    </row>
    <row r="10" spans="2:17" x14ac:dyDescent="0.2">
      <c r="B10" s="70"/>
      <c r="C10" s="35" t="s">
        <v>640</v>
      </c>
      <c r="D10" s="24"/>
      <c r="E10" s="24"/>
      <c r="F10" s="24"/>
      <c r="G10" s="24"/>
      <c r="H10" s="24"/>
      <c r="I10" s="24"/>
      <c r="J10" s="20"/>
      <c r="K10" s="20"/>
      <c r="L10" s="20"/>
      <c r="M10" s="20"/>
      <c r="N10" s="20"/>
      <c r="O10" s="20"/>
      <c r="P10" s="20"/>
      <c r="Q10" s="71"/>
    </row>
    <row r="11" spans="2:17" x14ac:dyDescent="0.2">
      <c r="B11" s="70"/>
      <c r="C11" s="20"/>
      <c r="D11" s="24" t="s">
        <v>650</v>
      </c>
      <c r="E11" s="34"/>
      <c r="F11" s="34"/>
      <c r="G11" s="34"/>
      <c r="H11" s="20"/>
      <c r="I11" s="20"/>
      <c r="J11" s="20"/>
      <c r="K11" s="218" t="s">
        <v>646</v>
      </c>
      <c r="L11" s="219"/>
      <c r="M11" s="220"/>
      <c r="N11" s="20"/>
      <c r="O11" s="20"/>
      <c r="P11" s="20"/>
      <c r="Q11" s="71"/>
    </row>
    <row r="12" spans="2:17" x14ac:dyDescent="0.2">
      <c r="B12" s="70"/>
      <c r="C12" s="20"/>
      <c r="D12" s="37" t="s">
        <v>632</v>
      </c>
      <c r="E12" s="36" t="s">
        <v>602</v>
      </c>
      <c r="F12" s="36" t="s">
        <v>599</v>
      </c>
      <c r="G12" s="36" t="s">
        <v>600</v>
      </c>
      <c r="H12" s="20"/>
      <c r="I12" s="20"/>
      <c r="J12" s="20"/>
      <c r="K12" s="90" t="s">
        <v>602</v>
      </c>
      <c r="L12" s="24">
        <v>45</v>
      </c>
      <c r="M12" s="91" t="s">
        <v>645</v>
      </c>
      <c r="N12" s="20"/>
      <c r="O12" s="20"/>
      <c r="P12" s="20"/>
      <c r="Q12" s="71"/>
    </row>
    <row r="13" spans="2:17" x14ac:dyDescent="0.2">
      <c r="B13" s="70"/>
      <c r="C13" s="20"/>
      <c r="D13" s="32" t="s">
        <v>71</v>
      </c>
      <c r="E13" s="96">
        <f>SUM('Audit outcomes'!E27,'Audit outcomes'!E34)</f>
        <v>1</v>
      </c>
      <c r="F13" s="96">
        <f>SUM('Audit outcomes'!F27,'Audit outcomes'!F34)</f>
        <v>28</v>
      </c>
      <c r="G13" s="96">
        <f>SUM('Audit outcomes'!G27,'Audit outcomes'!G34)</f>
        <v>32</v>
      </c>
      <c r="H13" s="20"/>
      <c r="I13" s="20"/>
      <c r="J13" s="20"/>
      <c r="K13" s="90" t="s">
        <v>599</v>
      </c>
      <c r="L13" s="24">
        <v>90</v>
      </c>
      <c r="M13" s="91" t="s">
        <v>645</v>
      </c>
      <c r="N13" s="20"/>
      <c r="O13" s="20"/>
      <c r="P13" s="20"/>
      <c r="Q13" s="71"/>
    </row>
    <row r="14" spans="2:17" x14ac:dyDescent="0.2">
      <c r="B14" s="70"/>
      <c r="C14" s="20"/>
      <c r="D14" s="32" t="s">
        <v>72</v>
      </c>
      <c r="E14" s="96">
        <f>SUM('Audit outcomes'!E28,'Audit outcomes'!E35)</f>
        <v>4</v>
      </c>
      <c r="F14" s="96">
        <f>SUM('Audit outcomes'!F28,'Audit outcomes'!F35)</f>
        <v>54</v>
      </c>
      <c r="G14" s="96">
        <f>SUM('Audit outcomes'!G28,'Audit outcomes'!G35)</f>
        <v>22</v>
      </c>
      <c r="H14" s="20"/>
      <c r="I14" s="20"/>
      <c r="J14" s="20"/>
      <c r="K14" s="92" t="s">
        <v>600</v>
      </c>
      <c r="L14" s="93">
        <v>180</v>
      </c>
      <c r="M14" s="94" t="s">
        <v>645</v>
      </c>
      <c r="N14" s="20"/>
      <c r="O14" s="20"/>
      <c r="P14" s="20"/>
      <c r="Q14" s="71"/>
    </row>
    <row r="15" spans="2:17" x14ac:dyDescent="0.2">
      <c r="B15" s="70"/>
      <c r="C15" s="20"/>
      <c r="D15" s="32" t="s">
        <v>73</v>
      </c>
      <c r="E15" s="96">
        <f>SUM('Audit outcomes'!E29,'Audit outcomes'!E36)</f>
        <v>17</v>
      </c>
      <c r="F15" s="96">
        <f>SUM('Audit outcomes'!F29,'Audit outcomes'!F36)</f>
        <v>40</v>
      </c>
      <c r="G15" s="96">
        <f>SUM('Audit outcomes'!G29,'Audit outcomes'!G36)</f>
        <v>31</v>
      </c>
      <c r="H15" s="20"/>
      <c r="I15" s="20"/>
      <c r="J15" s="20"/>
      <c r="K15" s="20"/>
      <c r="L15" s="20"/>
      <c r="M15" s="20"/>
      <c r="N15" s="20"/>
      <c r="O15" s="20"/>
      <c r="P15" s="20"/>
      <c r="Q15" s="71"/>
    </row>
    <row r="16" spans="2:17" x14ac:dyDescent="0.2">
      <c r="B16" s="70"/>
      <c r="C16" s="20"/>
      <c r="D16" s="32" t="s">
        <v>74</v>
      </c>
      <c r="E16" s="96">
        <f>SUM('Audit outcomes'!E30,'Audit outcomes'!E37)</f>
        <v>0</v>
      </c>
      <c r="F16" s="96">
        <f>SUM('Audit outcomes'!F30,'Audit outcomes'!F37)</f>
        <v>12</v>
      </c>
      <c r="G16" s="96">
        <f>SUM('Audit outcomes'!G30,'Audit outcomes'!G37)</f>
        <v>8</v>
      </c>
      <c r="H16" s="20"/>
      <c r="I16" s="20"/>
      <c r="J16" s="20"/>
      <c r="K16" s="20"/>
      <c r="L16" s="20"/>
      <c r="M16" s="20"/>
      <c r="N16" s="20"/>
      <c r="O16" s="20"/>
      <c r="P16" s="20"/>
      <c r="Q16" s="71"/>
    </row>
    <row r="17" spans="2:17" x14ac:dyDescent="0.2">
      <c r="B17" s="70"/>
      <c r="C17" s="20"/>
      <c r="D17" s="20"/>
      <c r="E17" s="20"/>
      <c r="F17" s="20"/>
      <c r="G17" s="20"/>
      <c r="H17" s="20"/>
      <c r="I17" s="20"/>
      <c r="J17" s="20"/>
      <c r="K17" s="20"/>
      <c r="L17" s="20"/>
      <c r="M17" s="20"/>
      <c r="N17" s="20"/>
      <c r="O17" s="20"/>
      <c r="P17" s="20"/>
      <c r="Q17" s="71"/>
    </row>
    <row r="18" spans="2:17" x14ac:dyDescent="0.2">
      <c r="B18" s="70"/>
      <c r="C18" s="20"/>
      <c r="D18" s="24" t="s">
        <v>642</v>
      </c>
      <c r="E18" s="34"/>
      <c r="F18" s="34"/>
      <c r="G18" s="34"/>
      <c r="H18" s="20"/>
      <c r="I18" s="20"/>
      <c r="J18" s="20"/>
      <c r="K18" s="20"/>
      <c r="L18" s="20"/>
      <c r="M18" s="20"/>
      <c r="N18" s="20"/>
      <c r="O18" s="20"/>
      <c r="P18" s="20"/>
      <c r="Q18" s="71"/>
    </row>
    <row r="19" spans="2:17" x14ac:dyDescent="0.2">
      <c r="B19" s="70"/>
      <c r="C19" s="20"/>
      <c r="D19" s="37" t="s">
        <v>632</v>
      </c>
      <c r="E19" s="36" t="s">
        <v>602</v>
      </c>
      <c r="F19" s="36" t="s">
        <v>599</v>
      </c>
      <c r="G19" s="36" t="s">
        <v>600</v>
      </c>
      <c r="H19" s="20"/>
      <c r="I19" s="20"/>
      <c r="J19" s="20"/>
      <c r="K19" s="20"/>
      <c r="L19" s="20"/>
      <c r="M19" s="20"/>
      <c r="N19" s="20"/>
      <c r="O19" s="20"/>
      <c r="P19" s="20"/>
      <c r="Q19" s="71"/>
    </row>
    <row r="20" spans="2:17" x14ac:dyDescent="0.2">
      <c r="B20" s="70"/>
      <c r="C20" s="20"/>
      <c r="D20" s="32" t="s">
        <v>71</v>
      </c>
      <c r="E20" s="95">
        <f>IFERROR(COUNTIFS('Audit grid'!$D:$D,'CAP follow up'!$D20,'Audit grid'!$R:$R,'CAP follow up'!E$19,'Audit grid'!$I:$I,$D$18),"N/A")</f>
        <v>0</v>
      </c>
      <c r="F20" s="95">
        <f>IFERROR(COUNTIFS('Audit grid'!$D:$D,'CAP follow up'!$D20,'Audit grid'!$R:$R,'CAP follow up'!F$19,'Audit grid'!$I:$I,$D$18),"N/A")</f>
        <v>0</v>
      </c>
      <c r="G20" s="95">
        <f>IFERROR(COUNTIFS('Audit grid'!$D:$D,'CAP follow up'!$D20,'Audit grid'!$R:$R,'CAP follow up'!G$19,'Audit grid'!$I:$I,$D$18),"N/A")</f>
        <v>0</v>
      </c>
      <c r="H20" s="20"/>
      <c r="I20" s="20"/>
      <c r="J20" s="20"/>
      <c r="K20" s="20"/>
      <c r="L20" s="20"/>
      <c r="M20" s="20"/>
      <c r="N20" s="20"/>
      <c r="O20" s="20"/>
      <c r="P20" s="20"/>
      <c r="Q20" s="71"/>
    </row>
    <row r="21" spans="2:17" x14ac:dyDescent="0.2">
      <c r="B21" s="70"/>
      <c r="C21" s="20"/>
      <c r="D21" s="32" t="s">
        <v>72</v>
      </c>
      <c r="E21" s="95">
        <f>IFERROR(COUNTIFS('Audit grid'!$D:$D,'CAP follow up'!$D21,'Audit grid'!$R:$R,'CAP follow up'!E$19,'Audit grid'!$I:$I,$D$18),"N/A")</f>
        <v>0</v>
      </c>
      <c r="F21" s="95">
        <f>IFERROR(COUNTIFS('Audit grid'!$D:$D,'CAP follow up'!$D21,'Audit grid'!$R:$R,'CAP follow up'!F$19,'Audit grid'!$I:$I,$D$18),"N/A")</f>
        <v>0</v>
      </c>
      <c r="G21" s="95">
        <f>IFERROR(COUNTIFS('Audit grid'!$D:$D,'CAP follow up'!$D21,'Audit grid'!$R:$R,'CAP follow up'!G$19,'Audit grid'!$I:$I,$D$18),"N/A")</f>
        <v>0</v>
      </c>
      <c r="H21" s="20"/>
      <c r="I21" s="20"/>
      <c r="J21" s="20"/>
      <c r="K21" s="98"/>
      <c r="L21" s="20"/>
      <c r="M21" s="20"/>
      <c r="N21" s="20"/>
      <c r="O21" s="20"/>
      <c r="P21" s="20"/>
      <c r="Q21" s="71"/>
    </row>
    <row r="22" spans="2:17" x14ac:dyDescent="0.2">
      <c r="B22" s="70"/>
      <c r="C22" s="20"/>
      <c r="D22" s="32" t="s">
        <v>73</v>
      </c>
      <c r="E22" s="95">
        <f>IFERROR(COUNTIFS('Audit grid'!$D:$D,'CAP follow up'!$D22,'Audit grid'!$R:$R,'CAP follow up'!E$19,'Audit grid'!$I:$I,$D$18),"N/A")</f>
        <v>0</v>
      </c>
      <c r="F22" s="95">
        <f>IFERROR(COUNTIFS('Audit grid'!$D:$D,'CAP follow up'!$D22,'Audit grid'!$R:$R,'CAP follow up'!F$19,'Audit grid'!$I:$I,$D$18),"N/A")</f>
        <v>0</v>
      </c>
      <c r="G22" s="95">
        <f>IFERROR(COUNTIFS('Audit grid'!$D:$D,'CAP follow up'!$D22,'Audit grid'!$R:$R,'CAP follow up'!G$19,'Audit grid'!$I:$I,$D$18),"N/A")</f>
        <v>0</v>
      </c>
      <c r="H22" s="20"/>
      <c r="I22" s="20"/>
      <c r="J22" s="20"/>
      <c r="K22" s="20"/>
      <c r="L22" s="20"/>
      <c r="M22" s="20"/>
      <c r="N22" s="20"/>
      <c r="O22" s="20"/>
      <c r="P22" s="20"/>
      <c r="Q22" s="71"/>
    </row>
    <row r="23" spans="2:17" x14ac:dyDescent="0.2">
      <c r="B23" s="70"/>
      <c r="C23" s="20"/>
      <c r="D23" s="32" t="s">
        <v>74</v>
      </c>
      <c r="E23" s="95">
        <f>IFERROR(COUNTIFS('Audit grid'!$D:$D,'CAP follow up'!$D23,'Audit grid'!$R:$R,'CAP follow up'!E$19,'Audit grid'!$I:$I,$D$18),"N/A")</f>
        <v>0</v>
      </c>
      <c r="F23" s="95">
        <f>IFERROR(COUNTIFS('Audit grid'!$D:$D,'CAP follow up'!$D23,'Audit grid'!$R:$R,'CAP follow up'!F$19,'Audit grid'!$I:$I,$D$18),"N/A")</f>
        <v>0</v>
      </c>
      <c r="G23" s="95">
        <f>IFERROR(COUNTIFS('Audit grid'!$D:$D,'CAP follow up'!$D23,'Audit grid'!$R:$R,'CAP follow up'!G$19,'Audit grid'!$I:$I,$D$18),"N/A")</f>
        <v>0</v>
      </c>
      <c r="H23" s="20"/>
      <c r="I23" s="20"/>
      <c r="J23" s="20"/>
      <c r="K23" s="20"/>
      <c r="L23" s="20"/>
      <c r="M23" s="20"/>
      <c r="N23" s="20"/>
      <c r="O23" s="20"/>
      <c r="P23" s="20"/>
      <c r="Q23" s="71"/>
    </row>
    <row r="24" spans="2:17" x14ac:dyDescent="0.2">
      <c r="B24" s="70"/>
      <c r="C24" s="20"/>
      <c r="D24" s="73"/>
      <c r="E24" s="20"/>
      <c r="F24" s="20"/>
      <c r="G24" s="20"/>
      <c r="H24" s="20"/>
      <c r="I24" s="20"/>
      <c r="J24" s="20"/>
      <c r="K24" s="20"/>
      <c r="L24" s="20"/>
      <c r="M24" s="20"/>
      <c r="N24" s="20"/>
      <c r="O24" s="20"/>
      <c r="P24" s="20"/>
      <c r="Q24" s="71"/>
    </row>
    <row r="25" spans="2:17" x14ac:dyDescent="0.2">
      <c r="B25" s="70"/>
      <c r="C25" s="20"/>
      <c r="D25" s="24" t="s">
        <v>643</v>
      </c>
      <c r="E25" s="20"/>
      <c r="F25" s="20"/>
      <c r="G25" s="20"/>
      <c r="H25" s="101" t="s">
        <v>651</v>
      </c>
      <c r="I25" s="20"/>
      <c r="J25" s="20"/>
      <c r="K25" s="20"/>
      <c r="L25" s="20"/>
      <c r="M25" s="20"/>
      <c r="N25" s="20"/>
      <c r="O25" s="20"/>
      <c r="P25" s="20"/>
      <c r="Q25" s="71"/>
    </row>
    <row r="26" spans="2:17" x14ac:dyDescent="0.2">
      <c r="B26" s="70"/>
      <c r="C26" s="20"/>
      <c r="D26" s="37" t="s">
        <v>632</v>
      </c>
      <c r="E26" s="36" t="s">
        <v>602</v>
      </c>
      <c r="F26" s="36" t="s">
        <v>599</v>
      </c>
      <c r="G26" s="99" t="s">
        <v>600</v>
      </c>
      <c r="H26" s="36" t="s">
        <v>637</v>
      </c>
      <c r="I26" s="36" t="s">
        <v>638</v>
      </c>
      <c r="J26" s="36" t="s">
        <v>639</v>
      </c>
      <c r="K26" s="20"/>
      <c r="L26" s="20"/>
      <c r="M26" s="20"/>
      <c r="N26" s="20"/>
      <c r="O26" s="20"/>
      <c r="P26" s="20"/>
      <c r="Q26" s="71"/>
    </row>
    <row r="27" spans="2:17" x14ac:dyDescent="0.2">
      <c r="B27" s="70"/>
      <c r="C27" s="20"/>
      <c r="D27" s="32" t="s">
        <v>71</v>
      </c>
      <c r="E27" s="95">
        <f>IFERROR(COUNTIFS('Audit grid'!$D:$D,'CAP follow up'!$D27,'Audit grid'!$H:$H,'CAP follow up'!E$26,'Audit grid'!$R:$R,$D$25),"N/A")</f>
        <v>1</v>
      </c>
      <c r="F27" s="95">
        <f>IFERROR(COUNTIFS('Audit grid'!$D:$D,'CAP follow up'!$D27,'Audit grid'!$H:$H,'CAP follow up'!F$26,'Audit grid'!$R:$R,$D$25),"N/A")</f>
        <v>28</v>
      </c>
      <c r="G27" s="100">
        <f>IFERROR(COUNTIFS('Audit grid'!$D:$D,'CAP follow up'!$D27,'Audit grid'!$H:$H,'CAP follow up'!G$26,'Audit grid'!$R:$R,$D$25),"N/A")</f>
        <v>32</v>
      </c>
      <c r="H27" s="95">
        <f ca="1">IFERROR(COUNTIFS('Audit grid'!$D:$D,'CAP follow up'!$D27,'Audit grid'!$H:$H,'CAP follow up'!E$26,'Audit grid'!$R:$R,$D$25,'Audit grid'!$P:$P,"&lt;"&amp;TODAY()),"N/A")</f>
        <v>1</v>
      </c>
      <c r="I27" s="95">
        <f ca="1">IFERROR(COUNTIFS('Audit grid'!$D:$D,'CAP follow up'!$D27,'Audit grid'!$H:$H,'CAP follow up'!F$26,'Audit grid'!$R:$R,$D$25,'Audit grid'!$P:$P,"&lt;"&amp;TODAY()),"N/A")</f>
        <v>28</v>
      </c>
      <c r="J27" s="95">
        <f ca="1">IFERROR(COUNTIFS('Audit grid'!$D:$D,'CAP follow up'!$D27,'Audit grid'!$H:$H,'CAP follow up'!G$26,'Audit grid'!$R:$R,$D$25,'Audit grid'!$P:$P,"&lt;"&amp;TODAY()),"N/A")</f>
        <v>32</v>
      </c>
      <c r="K27" s="20"/>
      <c r="L27" s="20"/>
      <c r="M27" s="20"/>
      <c r="N27" s="20"/>
      <c r="O27" s="20"/>
      <c r="P27" s="20"/>
      <c r="Q27" s="71"/>
    </row>
    <row r="28" spans="2:17" x14ac:dyDescent="0.2">
      <c r="B28" s="70"/>
      <c r="C28" s="20"/>
      <c r="D28" s="32" t="s">
        <v>72</v>
      </c>
      <c r="E28" s="95">
        <f>IFERROR(COUNTIFS('Audit grid'!$D:$D,'CAP follow up'!$D28,'Audit grid'!$H:$H,'CAP follow up'!E$26,'Audit grid'!$R:$R,$D$25),"N/A")</f>
        <v>4</v>
      </c>
      <c r="F28" s="95">
        <f>IFERROR(COUNTIFS('Audit grid'!$D:$D,'CAP follow up'!$D28,'Audit grid'!$H:$H,'CAP follow up'!F$26,'Audit grid'!$R:$R,$D$25),"N/A")</f>
        <v>54</v>
      </c>
      <c r="G28" s="100">
        <f>IFERROR(COUNTIFS('Audit grid'!$D:$D,'CAP follow up'!$D28,'Audit grid'!$H:$H,'CAP follow up'!G$26,'Audit grid'!$R:$R,$D$25),"N/A")</f>
        <v>22</v>
      </c>
      <c r="H28" s="95">
        <f ca="1">IFERROR(COUNTIFS('Audit grid'!$D:$D,'CAP follow up'!$D28,'Audit grid'!$H:$H,'CAP follow up'!E$26,'Audit grid'!$R:$R,$D$25,'Audit grid'!$P:$P,"&lt;"&amp;TODAY()),"N/A")</f>
        <v>4</v>
      </c>
      <c r="I28" s="95">
        <f ca="1">IFERROR(COUNTIFS('Audit grid'!$D:$D,'CAP follow up'!$D28,'Audit grid'!$H:$H,'CAP follow up'!F$26,'Audit grid'!$R:$R,$D$25,'Audit grid'!$P:$P,"&lt;"&amp;TODAY()),"N/A")</f>
        <v>54</v>
      </c>
      <c r="J28" s="95">
        <f ca="1">IFERROR(COUNTIFS('Audit grid'!$D:$D,'CAP follow up'!$D28,'Audit grid'!$H:$H,'CAP follow up'!G$26,'Audit grid'!$R:$R,$D$25,'Audit grid'!$P:$P,"&lt;"&amp;TODAY()),"N/A")</f>
        <v>22</v>
      </c>
      <c r="K28" s="20"/>
      <c r="L28" s="20"/>
      <c r="M28" s="20"/>
      <c r="N28" s="20"/>
      <c r="O28" s="20"/>
      <c r="P28" s="20"/>
      <c r="Q28" s="71"/>
    </row>
    <row r="29" spans="2:17" x14ac:dyDescent="0.2">
      <c r="B29" s="70"/>
      <c r="C29" s="20"/>
      <c r="D29" s="32" t="s">
        <v>73</v>
      </c>
      <c r="E29" s="95">
        <f>IFERROR(COUNTIFS('Audit grid'!$D:$D,'CAP follow up'!$D29,'Audit grid'!$H:$H,'CAP follow up'!E$26,'Audit grid'!$R:$R,$D$25),"N/A")</f>
        <v>17</v>
      </c>
      <c r="F29" s="95">
        <f>IFERROR(COUNTIFS('Audit grid'!$D:$D,'CAP follow up'!$D29,'Audit grid'!$H:$H,'CAP follow up'!F$26,'Audit grid'!$R:$R,$D$25),"N/A")</f>
        <v>40</v>
      </c>
      <c r="G29" s="100">
        <f>IFERROR(COUNTIFS('Audit grid'!$D:$D,'CAP follow up'!$D29,'Audit grid'!$H:$H,'CAP follow up'!G$26,'Audit grid'!$R:$R,$D$25),"N/A")</f>
        <v>31</v>
      </c>
      <c r="H29" s="95">
        <f ca="1">IFERROR(COUNTIFS('Audit grid'!$D:$D,'CAP follow up'!$D29,'Audit grid'!$H:$H,'CAP follow up'!E$26,'Audit grid'!$R:$R,$D$25,'Audit grid'!$P:$P,"&lt;"&amp;TODAY()),"N/A")</f>
        <v>17</v>
      </c>
      <c r="I29" s="95">
        <f ca="1">IFERROR(COUNTIFS('Audit grid'!$D:$D,'CAP follow up'!$D29,'Audit grid'!$H:$H,'CAP follow up'!F$26,'Audit grid'!$R:$R,$D$25,'Audit grid'!$P:$P,"&lt;"&amp;TODAY()),"N/A")</f>
        <v>40</v>
      </c>
      <c r="J29" s="95">
        <f ca="1">IFERROR(COUNTIFS('Audit grid'!$D:$D,'CAP follow up'!$D29,'Audit grid'!$H:$H,'CAP follow up'!G$26,'Audit grid'!$R:$R,$D$25,'Audit grid'!$P:$P,"&lt;"&amp;TODAY()),"N/A")</f>
        <v>31</v>
      </c>
      <c r="K29" s="20"/>
      <c r="L29" s="20"/>
      <c r="M29" s="20"/>
      <c r="N29" s="20"/>
      <c r="O29" s="20"/>
      <c r="P29" s="20"/>
      <c r="Q29" s="71"/>
    </row>
    <row r="30" spans="2:17" x14ac:dyDescent="0.2">
      <c r="B30" s="70"/>
      <c r="C30" s="20"/>
      <c r="D30" s="32" t="s">
        <v>74</v>
      </c>
      <c r="E30" s="95">
        <f>IFERROR(COUNTIFS('Audit grid'!$D:$D,'CAP follow up'!$D30,'Audit grid'!$H:$H,'CAP follow up'!E$26,'Audit grid'!$R:$R,$D$25),"N/A")</f>
        <v>0</v>
      </c>
      <c r="F30" s="95">
        <f>IFERROR(COUNTIFS('Audit grid'!$D:$D,'CAP follow up'!$D30,'Audit grid'!$H:$H,'CAP follow up'!F$26,'Audit grid'!$R:$R,$D$25),"N/A")</f>
        <v>12</v>
      </c>
      <c r="G30" s="100">
        <f>IFERROR(COUNTIFS('Audit grid'!$D:$D,'CAP follow up'!$D30,'Audit grid'!$H:$H,'CAP follow up'!G$26,'Audit grid'!$R:$R,$D$25),"N/A")</f>
        <v>8</v>
      </c>
      <c r="H30" s="95">
        <f ca="1">IFERROR(COUNTIFS('Audit grid'!$D:$D,'CAP follow up'!$D30,'Audit grid'!$H:$H,'CAP follow up'!E$26,'Audit grid'!$R:$R,$D$25,'Audit grid'!$P:$P,"&lt;"&amp;TODAY()),"N/A")</f>
        <v>0</v>
      </c>
      <c r="I30" s="95">
        <f ca="1">IFERROR(COUNTIFS('Audit grid'!$D:$D,'CAP follow up'!$D30,'Audit grid'!$H:$H,'CAP follow up'!F$26,'Audit grid'!$R:$R,$D$25,'Audit grid'!$P:$P,"&lt;"&amp;TODAY()),"N/A")</f>
        <v>12</v>
      </c>
      <c r="J30" s="95">
        <f ca="1">IFERROR(COUNTIFS('Audit grid'!$D:$D,'CAP follow up'!$D30,'Audit grid'!$H:$H,'CAP follow up'!G$26,'Audit grid'!$R:$R,$D$25,'Audit grid'!$P:$P,"&lt;"&amp;TODAY()),"N/A")</f>
        <v>8</v>
      </c>
      <c r="K30" s="20"/>
      <c r="L30" s="20"/>
      <c r="M30" s="20"/>
      <c r="N30" s="20"/>
      <c r="O30" s="20"/>
      <c r="P30" s="20"/>
      <c r="Q30" s="71"/>
    </row>
    <row r="31" spans="2:17" x14ac:dyDescent="0.2">
      <c r="B31" s="70"/>
      <c r="C31" s="20"/>
      <c r="D31" s="73"/>
      <c r="E31" s="20"/>
      <c r="F31" s="20"/>
      <c r="G31" s="20"/>
      <c r="H31" s="20"/>
      <c r="I31" s="20"/>
      <c r="J31" s="20"/>
      <c r="K31" s="20"/>
      <c r="L31" s="20"/>
      <c r="M31" s="20"/>
      <c r="N31" s="20"/>
      <c r="O31" s="20"/>
      <c r="P31" s="20"/>
      <c r="Q31" s="71"/>
    </row>
    <row r="32" spans="2:17" x14ac:dyDescent="0.2">
      <c r="B32" s="70"/>
      <c r="C32" s="20"/>
      <c r="D32" s="24" t="s">
        <v>644</v>
      </c>
      <c r="E32" s="20"/>
      <c r="F32" s="20"/>
      <c r="G32" s="20"/>
      <c r="H32" s="101" t="s">
        <v>651</v>
      </c>
      <c r="I32" s="20"/>
      <c r="J32" s="20"/>
      <c r="K32" s="20"/>
      <c r="L32" s="20"/>
      <c r="M32" s="20"/>
      <c r="N32" s="20"/>
      <c r="O32" s="20"/>
      <c r="P32" s="20"/>
      <c r="Q32" s="71"/>
    </row>
    <row r="33" spans="2:17" x14ac:dyDescent="0.2">
      <c r="B33" s="70"/>
      <c r="C33" s="20"/>
      <c r="D33" s="37" t="s">
        <v>632</v>
      </c>
      <c r="E33" s="36" t="s">
        <v>602</v>
      </c>
      <c r="F33" s="36" t="s">
        <v>599</v>
      </c>
      <c r="G33" s="36" t="s">
        <v>600</v>
      </c>
      <c r="H33" s="36" t="s">
        <v>637</v>
      </c>
      <c r="I33" s="36" t="s">
        <v>638</v>
      </c>
      <c r="J33" s="36" t="s">
        <v>639</v>
      </c>
      <c r="K33" s="20"/>
      <c r="L33" s="20"/>
      <c r="M33" s="20"/>
      <c r="N33" s="20"/>
      <c r="O33" s="20"/>
      <c r="P33" s="20"/>
      <c r="Q33" s="71"/>
    </row>
    <row r="34" spans="2:17" x14ac:dyDescent="0.2">
      <c r="B34" s="70"/>
      <c r="C34" s="20"/>
      <c r="D34" s="32" t="s">
        <v>71</v>
      </c>
      <c r="E34" s="95">
        <f>IFERROR(COUNTIFS('Audit grid'!$D:$D,'CAP follow up'!$D34,'Audit grid'!$H:$H,'CAP follow up'!E$33,'Audit grid'!$R:$R,$D$32),"N/A")</f>
        <v>0</v>
      </c>
      <c r="F34" s="95">
        <f>IFERROR(COUNTIFS('Audit grid'!$D:$D,'CAP follow up'!$D34,'Audit grid'!$H:$H,'CAP follow up'!F$33,'Audit grid'!$R:$R,$D$32),"N/A")</f>
        <v>0</v>
      </c>
      <c r="G34" s="100">
        <f>IFERROR(COUNTIFS('Audit grid'!$D:$D,'CAP follow up'!$D34,'Audit grid'!$H:$H,'CAP follow up'!G$33,'Audit grid'!$R:$R,$D$32),"N/A")</f>
        <v>0</v>
      </c>
      <c r="H34" s="95">
        <f ca="1">IFERROR(COUNTIFS('Audit grid'!$D:$D,'CAP follow up'!$D34,'Audit grid'!$H:$H,'CAP follow up'!E$33,'Audit grid'!$R:$R,$D$32,'Audit grid'!$P:$P,"&lt;"&amp;TODAY()),"N/A")</f>
        <v>0</v>
      </c>
      <c r="I34" s="95">
        <f ca="1">IFERROR(COUNTIFS('Audit grid'!$D:$D,'CAP follow up'!$D34,'Audit grid'!$H:$H,'CAP follow up'!F$33,'Audit grid'!$R:$R,$D$32,'Audit grid'!$P:$P,"&lt;"&amp;TODAY()),"N/A")</f>
        <v>0</v>
      </c>
      <c r="J34" s="95">
        <f ca="1">IFERROR(COUNTIFS('Audit grid'!$D:$D,'CAP follow up'!$D34,'Audit grid'!$H:$H,'CAP follow up'!G$33,'Audit grid'!$R:$R,$D$32,'Audit grid'!$P:$P,"&lt;"&amp;TODAY()),"N/A")</f>
        <v>0</v>
      </c>
      <c r="K34" s="20"/>
      <c r="L34" s="20"/>
      <c r="M34" s="20"/>
      <c r="N34" s="20"/>
      <c r="O34" s="20"/>
      <c r="P34" s="20"/>
      <c r="Q34" s="71"/>
    </row>
    <row r="35" spans="2:17" x14ac:dyDescent="0.2">
      <c r="B35" s="70"/>
      <c r="C35" s="20"/>
      <c r="D35" s="32" t="s">
        <v>72</v>
      </c>
      <c r="E35" s="95">
        <f>IFERROR(COUNTIFS('Audit grid'!$D:$D,'CAP follow up'!$D35,'Audit grid'!$H:$H,'CAP follow up'!E$33,'Audit grid'!$R:$R,$D$32),"N/A")</f>
        <v>0</v>
      </c>
      <c r="F35" s="95">
        <f>IFERROR(COUNTIFS('Audit grid'!$D:$D,'CAP follow up'!$D35,'Audit grid'!$H:$H,'CAP follow up'!F$33,'Audit grid'!$R:$R,$D$32),"N/A")</f>
        <v>0</v>
      </c>
      <c r="G35" s="100">
        <f>IFERROR(COUNTIFS('Audit grid'!$D:$D,'CAP follow up'!$D35,'Audit grid'!$H:$H,'CAP follow up'!G$33,'Audit grid'!$R:$R,$D$32),"N/A")</f>
        <v>0</v>
      </c>
      <c r="H35" s="95">
        <f ca="1">IFERROR(COUNTIFS('Audit grid'!$D:$D,'CAP follow up'!$D35,'Audit grid'!$H:$H,'CAP follow up'!E$33,'Audit grid'!$R:$R,$D$32,'Audit grid'!$P:$P,"&lt;"&amp;TODAY()),"N/A")</f>
        <v>0</v>
      </c>
      <c r="I35" s="95">
        <f ca="1">IFERROR(COUNTIFS('Audit grid'!$D:$D,'CAP follow up'!$D35,'Audit grid'!$H:$H,'CAP follow up'!F$33,'Audit grid'!$R:$R,$D$32,'Audit grid'!$P:$P,"&lt;"&amp;TODAY()),"N/A")</f>
        <v>0</v>
      </c>
      <c r="J35" s="95">
        <f ca="1">IFERROR(COUNTIFS('Audit grid'!$D:$D,'CAP follow up'!$D35,'Audit grid'!$H:$H,'CAP follow up'!G$33,'Audit grid'!$R:$R,$D$32,'Audit grid'!$P:$P,"&lt;"&amp;TODAY()),"N/A")</f>
        <v>0</v>
      </c>
      <c r="K35" s="20"/>
      <c r="L35" s="20"/>
      <c r="M35" s="20"/>
      <c r="N35" s="20"/>
      <c r="O35" s="20"/>
      <c r="P35" s="20"/>
      <c r="Q35" s="71"/>
    </row>
    <row r="36" spans="2:17" x14ac:dyDescent="0.2">
      <c r="B36" s="70"/>
      <c r="C36" s="20"/>
      <c r="D36" s="32" t="s">
        <v>73</v>
      </c>
      <c r="E36" s="95">
        <f>IFERROR(COUNTIFS('Audit grid'!$D:$D,'CAP follow up'!$D36,'Audit grid'!$H:$H,'CAP follow up'!E$33,'Audit grid'!$R:$R,$D$32),"N/A")</f>
        <v>0</v>
      </c>
      <c r="F36" s="95">
        <f>IFERROR(COUNTIFS('Audit grid'!$D:$D,'CAP follow up'!$D36,'Audit grid'!$H:$H,'CAP follow up'!F$33,'Audit grid'!$R:$R,$D$32),"N/A")</f>
        <v>0</v>
      </c>
      <c r="G36" s="100">
        <f>IFERROR(COUNTIFS('Audit grid'!$D:$D,'CAP follow up'!$D36,'Audit grid'!$H:$H,'CAP follow up'!G$33,'Audit grid'!$R:$R,$D$32),"N/A")</f>
        <v>0</v>
      </c>
      <c r="H36" s="95">
        <f ca="1">IFERROR(COUNTIFS('Audit grid'!$D:$D,'CAP follow up'!$D36,'Audit grid'!$H:$H,'CAP follow up'!E$33,'Audit grid'!$R:$R,$D$32,'Audit grid'!$P:$P,"&lt;"&amp;TODAY()),"N/A")</f>
        <v>0</v>
      </c>
      <c r="I36" s="95">
        <f ca="1">IFERROR(COUNTIFS('Audit grid'!$D:$D,'CAP follow up'!$D36,'Audit grid'!$H:$H,'CAP follow up'!F$33,'Audit grid'!$R:$R,$D$32,'Audit grid'!$P:$P,"&lt;"&amp;TODAY()),"N/A")</f>
        <v>0</v>
      </c>
      <c r="J36" s="95">
        <f ca="1">IFERROR(COUNTIFS('Audit grid'!$D:$D,'CAP follow up'!$D36,'Audit grid'!$H:$H,'CAP follow up'!G$33,'Audit grid'!$R:$R,$D$32,'Audit grid'!$P:$P,"&lt;"&amp;TODAY()),"N/A")</f>
        <v>0</v>
      </c>
      <c r="K36" s="20"/>
      <c r="L36" s="20"/>
      <c r="M36" s="20"/>
      <c r="N36" s="20"/>
      <c r="O36" s="20"/>
      <c r="P36" s="20"/>
      <c r="Q36" s="71"/>
    </row>
    <row r="37" spans="2:17" x14ac:dyDescent="0.2">
      <c r="B37" s="70"/>
      <c r="C37" s="20"/>
      <c r="D37" s="32" t="s">
        <v>74</v>
      </c>
      <c r="E37" s="95">
        <f>IFERROR(COUNTIFS('Audit grid'!$D:$D,'CAP follow up'!$D37,'Audit grid'!$H:$H,'CAP follow up'!E$33,'Audit grid'!$R:$R,$D$32),"N/A")</f>
        <v>0</v>
      </c>
      <c r="F37" s="95">
        <f>IFERROR(COUNTIFS('Audit grid'!$D:$D,'CAP follow up'!$D37,'Audit grid'!$H:$H,'CAP follow up'!F$33,'Audit grid'!$R:$R,$D$32),"N/A")</f>
        <v>0</v>
      </c>
      <c r="G37" s="100">
        <f>IFERROR(COUNTIFS('Audit grid'!$D:$D,'CAP follow up'!$D37,'Audit grid'!$H:$H,'CAP follow up'!G$33,'Audit grid'!$R:$R,$D$32),"N/A")</f>
        <v>0</v>
      </c>
      <c r="H37" s="95">
        <f ca="1">IFERROR(COUNTIFS('Audit grid'!$D:$D,'CAP follow up'!$D37,'Audit grid'!$H:$H,'CAP follow up'!E$33,'Audit grid'!$R:$R,$D$32,'Audit grid'!$P:$P,"&lt;"&amp;TODAY()),"N/A")</f>
        <v>0</v>
      </c>
      <c r="I37" s="95">
        <f ca="1">IFERROR(COUNTIFS('Audit grid'!$D:$D,'CAP follow up'!$D37,'Audit grid'!$H:$H,'CAP follow up'!F$33,'Audit grid'!$R:$R,$D$32,'Audit grid'!$P:$P,"&lt;"&amp;TODAY()),"N/A")</f>
        <v>0</v>
      </c>
      <c r="J37" s="95">
        <f ca="1">IFERROR(COUNTIFS('Audit grid'!$D:$D,'CAP follow up'!$D37,'Audit grid'!$H:$H,'CAP follow up'!G$33,'Audit grid'!$R:$R,$D$32,'Audit grid'!$P:$P,"&lt;"&amp;TODAY()),"N/A")</f>
        <v>0</v>
      </c>
      <c r="K37" s="20"/>
      <c r="L37" s="20"/>
      <c r="M37" s="20"/>
      <c r="N37" s="20"/>
      <c r="O37" s="20"/>
      <c r="P37" s="20"/>
      <c r="Q37" s="71"/>
    </row>
    <row r="38" spans="2:17" x14ac:dyDescent="0.2">
      <c r="B38" s="70"/>
      <c r="C38" s="20"/>
      <c r="D38" s="20"/>
      <c r="E38" s="20"/>
      <c r="F38" s="20"/>
      <c r="G38" s="20"/>
      <c r="H38" s="20"/>
      <c r="I38" s="20"/>
      <c r="J38" s="20"/>
      <c r="K38" s="20"/>
      <c r="L38" s="20"/>
      <c r="M38" s="20"/>
      <c r="N38" s="20"/>
      <c r="O38" s="20"/>
      <c r="P38" s="20"/>
      <c r="Q38" s="71"/>
    </row>
    <row r="39" spans="2:17" ht="17" thickBot="1" x14ac:dyDescent="0.25">
      <c r="B39" s="70"/>
      <c r="C39" s="35" t="s">
        <v>641</v>
      </c>
      <c r="D39" s="20"/>
      <c r="E39" s="20"/>
      <c r="F39" s="20"/>
      <c r="G39" s="20"/>
      <c r="H39" s="20"/>
      <c r="I39" s="20"/>
      <c r="J39" s="20"/>
      <c r="K39" s="20"/>
      <c r="L39" s="20"/>
      <c r="M39" s="20"/>
      <c r="N39" s="20"/>
      <c r="O39" s="20"/>
      <c r="P39" s="20"/>
      <c r="Q39" s="71"/>
    </row>
    <row r="40" spans="2:17" x14ac:dyDescent="0.2">
      <c r="B40" s="70"/>
      <c r="C40" s="208" t="s">
        <v>632</v>
      </c>
      <c r="D40" s="210" t="s">
        <v>44</v>
      </c>
      <c r="E40" s="216" t="s">
        <v>636</v>
      </c>
      <c r="F40" s="216"/>
      <c r="G40" s="216"/>
      <c r="H40" s="216" t="s">
        <v>642</v>
      </c>
      <c r="I40" s="216"/>
      <c r="J40" s="216"/>
      <c r="K40" s="216" t="s">
        <v>643</v>
      </c>
      <c r="L40" s="216"/>
      <c r="M40" s="216"/>
      <c r="N40" s="216" t="s">
        <v>644</v>
      </c>
      <c r="O40" s="216"/>
      <c r="P40" s="217"/>
      <c r="Q40" s="71"/>
    </row>
    <row r="41" spans="2:17" x14ac:dyDescent="0.2">
      <c r="B41" s="70"/>
      <c r="C41" s="209"/>
      <c r="D41" s="211"/>
      <c r="E41" s="47" t="s">
        <v>602</v>
      </c>
      <c r="F41" s="47" t="s">
        <v>599</v>
      </c>
      <c r="G41" s="47" t="s">
        <v>600</v>
      </c>
      <c r="H41" s="47" t="s">
        <v>602</v>
      </c>
      <c r="I41" s="47" t="s">
        <v>599</v>
      </c>
      <c r="J41" s="47" t="s">
        <v>600</v>
      </c>
      <c r="K41" s="47" t="s">
        <v>602</v>
      </c>
      <c r="L41" s="47" t="s">
        <v>599</v>
      </c>
      <c r="M41" s="47" t="s">
        <v>600</v>
      </c>
      <c r="N41" s="47" t="s">
        <v>602</v>
      </c>
      <c r="O41" s="47" t="s">
        <v>599</v>
      </c>
      <c r="P41" s="48" t="s">
        <v>600</v>
      </c>
      <c r="Q41" s="71"/>
    </row>
    <row r="42" spans="2:17" ht="17" x14ac:dyDescent="0.2">
      <c r="B42" s="70"/>
      <c r="C42" s="49" t="s">
        <v>71</v>
      </c>
      <c r="D42" s="50" t="s">
        <v>36</v>
      </c>
      <c r="E42" s="78">
        <f>IFERROR(COUNTIFS('Audit grid'!$H:$H,'CAP follow up'!E$41,'Audit grid'!$D:$D,'CAP follow up'!$C42,'Audit grid'!$E:$E,'CAP follow up'!$D42),"N/A")</f>
        <v>0</v>
      </c>
      <c r="F42" s="79">
        <f>IFERROR(COUNTIFS('Audit grid'!$H:$H,'CAP follow up'!F$41,'Audit grid'!$D:$D,'CAP follow up'!$C42,'Audit grid'!$E:$E,'CAP follow up'!$D42),"N/A")</f>
        <v>3</v>
      </c>
      <c r="G42" s="80">
        <f>IFERROR(COUNTIFS('Audit grid'!$H:$H,'CAP follow up'!G$41,'Audit grid'!$D:$D,'CAP follow up'!$C42,'Audit grid'!$E:$E,'CAP follow up'!$D42),"N/A")</f>
        <v>1</v>
      </c>
      <c r="H42" s="56">
        <f>IFERROR(COUNTIFS('Audit grid'!$H:$H,'CAP follow up'!H$41,'Audit grid'!$D:$D,'CAP follow up'!$C42,'Audit grid'!$E:$E,'CAP follow up'!$D42,'Audit grid'!$R:$R,$H$40),"N/A")</f>
        <v>0</v>
      </c>
      <c r="I42" s="56">
        <f>IFERROR(COUNTIFS('Audit grid'!$H:$H,'CAP follow up'!I$41,'Audit grid'!$D:$D,'CAP follow up'!$C42,'Audit grid'!$E:$E,'CAP follow up'!$D42,'Audit grid'!$R:$R,$H$40),"N/A")</f>
        <v>0</v>
      </c>
      <c r="J42" s="56">
        <f>IFERROR(COUNTIFS('Audit grid'!$H:$H,'CAP follow up'!J$41,'Audit grid'!$D:$D,'CAP follow up'!$C42,'Audit grid'!$E:$E,'CAP follow up'!$D42,'Audit grid'!$R:$R,$H$40),"N/A")</f>
        <v>0</v>
      </c>
      <c r="K42" s="78">
        <f>IFERROR(COUNTIFS('Audit grid'!$H:$H,'CAP follow up'!K$41,'Audit grid'!$D:$D,'CAP follow up'!$C42,'Audit grid'!$E:$E,'CAP follow up'!$D42,'Audit grid'!$R:$R,$K$40),"N/A")</f>
        <v>0</v>
      </c>
      <c r="L42" s="79">
        <f>IFERROR(COUNTIFS('Audit grid'!$H:$H,'CAP follow up'!L$41,'Audit grid'!$D:$D,'CAP follow up'!$C42,'Audit grid'!$E:$E,'CAP follow up'!$D42,'Audit grid'!$R:$R,$K$40),"N/A")</f>
        <v>3</v>
      </c>
      <c r="M42" s="80">
        <f>IFERROR(COUNTIFS('Audit grid'!$H:$H,'CAP follow up'!M$41,'Audit grid'!$D:$D,'CAP follow up'!$C42,'Audit grid'!$E:$E,'CAP follow up'!$D42,'Audit grid'!$R:$R,$K$40),"N/A")</f>
        <v>1</v>
      </c>
      <c r="N42" s="56">
        <f>IFERROR(COUNTIFS('Audit grid'!$H:$H,'CAP follow up'!N$41,'Audit grid'!$D:$D,'CAP follow up'!$C42,'Audit grid'!$E:$E,'CAP follow up'!$D42,'Audit grid'!$R:$R,$N$40),"N/A")</f>
        <v>0</v>
      </c>
      <c r="O42" s="56">
        <f>IFERROR(COUNTIFS('Audit grid'!$H:$H,'CAP follow up'!O$41,'Audit grid'!$D:$D,'CAP follow up'!$C42,'Audit grid'!$E:$E,'CAP follow up'!$D42,'Audit grid'!$R:$R,$N$40),"N/A")</f>
        <v>0</v>
      </c>
      <c r="P42" s="57">
        <f>IFERROR(COUNTIFS('Audit grid'!$H:$H,'CAP follow up'!P$41,'Audit grid'!$D:$D,'CAP follow up'!$C42,'Audit grid'!$E:$E,'CAP follow up'!$D42,'Audit grid'!$R:$R,$N$40),"N/A")</f>
        <v>0</v>
      </c>
      <c r="Q42" s="71"/>
    </row>
    <row r="43" spans="2:17" ht="17" x14ac:dyDescent="0.2">
      <c r="B43" s="70"/>
      <c r="C43" s="49" t="s">
        <v>71</v>
      </c>
      <c r="D43" s="50" t="s">
        <v>41</v>
      </c>
      <c r="E43" s="81">
        <f>IFERROR(COUNTIFS('Audit grid'!$H:$H,'CAP follow up'!E$41,'Audit grid'!$D:$D,'CAP follow up'!$C43,'Audit grid'!$E:$E,'CAP follow up'!$D43),"N/A")</f>
        <v>0</v>
      </c>
      <c r="F43" s="56">
        <f>IFERROR(COUNTIFS('Audit grid'!$H:$H,'CAP follow up'!F$41,'Audit grid'!$D:$D,'CAP follow up'!$C43,'Audit grid'!$E:$E,'CAP follow up'!$D43),"N/A")</f>
        <v>0</v>
      </c>
      <c r="G43" s="82">
        <f>IFERROR(COUNTIFS('Audit grid'!$H:$H,'CAP follow up'!G$41,'Audit grid'!$D:$D,'CAP follow up'!$C43,'Audit grid'!$E:$E,'CAP follow up'!$D43),"N/A")</f>
        <v>1</v>
      </c>
      <c r="H43" s="56">
        <f>IFERROR(COUNTIFS('Audit grid'!$H:$H,'CAP follow up'!H$41,'Audit grid'!$D:$D,'CAP follow up'!$C43,'Audit grid'!$E:$E,'CAP follow up'!$D43,'Audit grid'!$R:$R,$H$40),"N/A")</f>
        <v>0</v>
      </c>
      <c r="I43" s="56">
        <f>IFERROR(COUNTIFS('Audit grid'!$H:$H,'CAP follow up'!I$41,'Audit grid'!$D:$D,'CAP follow up'!$C43,'Audit grid'!$E:$E,'CAP follow up'!$D43,'Audit grid'!$R:$R,$H$40),"N/A")</f>
        <v>0</v>
      </c>
      <c r="J43" s="56">
        <f>IFERROR(COUNTIFS('Audit grid'!$H:$H,'CAP follow up'!J$41,'Audit grid'!$D:$D,'CAP follow up'!$C43,'Audit grid'!$E:$E,'CAP follow up'!$D43,'Audit grid'!$R:$R,$H$40),"N/A")</f>
        <v>0</v>
      </c>
      <c r="K43" s="81">
        <f>IFERROR(COUNTIFS('Audit grid'!$H:$H,'CAP follow up'!K$41,'Audit grid'!$D:$D,'CAP follow up'!$C43,'Audit grid'!$E:$E,'CAP follow up'!$D43,'Audit grid'!$R:$R,$K$40),"N/A")</f>
        <v>0</v>
      </c>
      <c r="L43" s="56">
        <f>IFERROR(COUNTIFS('Audit grid'!$H:$H,'CAP follow up'!L$41,'Audit grid'!$D:$D,'CAP follow up'!$C43,'Audit grid'!$E:$E,'CAP follow up'!$D43,'Audit grid'!$R:$R,$K$40),"N/A")</f>
        <v>0</v>
      </c>
      <c r="M43" s="82">
        <f>IFERROR(COUNTIFS('Audit grid'!$H:$H,'CAP follow up'!M$41,'Audit grid'!$D:$D,'CAP follow up'!$C43,'Audit grid'!$E:$E,'CAP follow up'!$D43,'Audit grid'!$R:$R,$K$40),"N/A")</f>
        <v>1</v>
      </c>
      <c r="N43" s="56">
        <f>IFERROR(COUNTIFS('Audit grid'!$H:$H,'CAP follow up'!N$41,'Audit grid'!$D:$D,'CAP follow up'!$C43,'Audit grid'!$E:$E,'CAP follow up'!$D43,'Audit grid'!$R:$R,$N$40),"N/A")</f>
        <v>0</v>
      </c>
      <c r="O43" s="56">
        <f>IFERROR(COUNTIFS('Audit grid'!$H:$H,'CAP follow up'!O$41,'Audit grid'!$D:$D,'CAP follow up'!$C43,'Audit grid'!$E:$E,'CAP follow up'!$D43,'Audit grid'!$R:$R,$N$40),"N/A")</f>
        <v>0</v>
      </c>
      <c r="P43" s="57">
        <f>IFERROR(COUNTIFS('Audit grid'!$H:$H,'CAP follow up'!P$41,'Audit grid'!$D:$D,'CAP follow up'!$C43,'Audit grid'!$E:$E,'CAP follow up'!$D43,'Audit grid'!$R:$R,$N$40),"N/A")</f>
        <v>0</v>
      </c>
      <c r="Q43" s="71"/>
    </row>
    <row r="44" spans="2:17" ht="34" x14ac:dyDescent="0.2">
      <c r="B44" s="70"/>
      <c r="C44" s="49" t="s">
        <v>71</v>
      </c>
      <c r="D44" s="50" t="s">
        <v>75</v>
      </c>
      <c r="E44" s="81">
        <f>IFERROR(COUNTIFS('Audit grid'!$H:$H,'CAP follow up'!E$41,'Audit grid'!$D:$D,'CAP follow up'!$C44,'Audit grid'!$E:$E,'CAP follow up'!$D44),"N/A")</f>
        <v>0</v>
      </c>
      <c r="F44" s="56">
        <f>IFERROR(COUNTIFS('Audit grid'!$H:$H,'CAP follow up'!F$41,'Audit grid'!$D:$D,'CAP follow up'!$C44,'Audit grid'!$E:$E,'CAP follow up'!$D44),"N/A")</f>
        <v>0</v>
      </c>
      <c r="G44" s="82">
        <f>IFERROR(COUNTIFS('Audit grid'!$H:$H,'CAP follow up'!G$41,'Audit grid'!$D:$D,'CAP follow up'!$C44,'Audit grid'!$E:$E,'CAP follow up'!$D44),"N/A")</f>
        <v>1</v>
      </c>
      <c r="H44" s="56">
        <f>IFERROR(COUNTIFS('Audit grid'!$H:$H,'CAP follow up'!H$41,'Audit grid'!$D:$D,'CAP follow up'!$C44,'Audit grid'!$E:$E,'CAP follow up'!$D44,'Audit grid'!$R:$R,$H$40),"N/A")</f>
        <v>0</v>
      </c>
      <c r="I44" s="56">
        <f>IFERROR(COUNTIFS('Audit grid'!$H:$H,'CAP follow up'!I$41,'Audit grid'!$D:$D,'CAP follow up'!$C44,'Audit grid'!$E:$E,'CAP follow up'!$D44,'Audit grid'!$R:$R,$H$40),"N/A")</f>
        <v>0</v>
      </c>
      <c r="J44" s="56">
        <f>IFERROR(COUNTIFS('Audit grid'!$H:$H,'CAP follow up'!J$41,'Audit grid'!$D:$D,'CAP follow up'!$C44,'Audit grid'!$E:$E,'CAP follow up'!$D44,'Audit grid'!$R:$R,$H$40),"N/A")</f>
        <v>0</v>
      </c>
      <c r="K44" s="81">
        <f>IFERROR(COUNTIFS('Audit grid'!$H:$H,'CAP follow up'!K$41,'Audit grid'!$D:$D,'CAP follow up'!$C44,'Audit grid'!$E:$E,'CAP follow up'!$D44,'Audit grid'!$R:$R,$K$40),"N/A")</f>
        <v>0</v>
      </c>
      <c r="L44" s="56">
        <f>IFERROR(COUNTIFS('Audit grid'!$H:$H,'CAP follow up'!L$41,'Audit grid'!$D:$D,'CAP follow up'!$C44,'Audit grid'!$E:$E,'CAP follow up'!$D44,'Audit grid'!$R:$R,$K$40),"N/A")</f>
        <v>0</v>
      </c>
      <c r="M44" s="82">
        <f>IFERROR(COUNTIFS('Audit grid'!$H:$H,'CAP follow up'!M$41,'Audit grid'!$D:$D,'CAP follow up'!$C44,'Audit grid'!$E:$E,'CAP follow up'!$D44,'Audit grid'!$R:$R,$K$40),"N/A")</f>
        <v>1</v>
      </c>
      <c r="N44" s="56">
        <f>IFERROR(COUNTIFS('Audit grid'!$H:$H,'CAP follow up'!N$41,'Audit grid'!$D:$D,'CAP follow up'!$C44,'Audit grid'!$E:$E,'CAP follow up'!$D44,'Audit grid'!$R:$R,$N$40),"N/A")</f>
        <v>0</v>
      </c>
      <c r="O44" s="56">
        <f>IFERROR(COUNTIFS('Audit grid'!$H:$H,'CAP follow up'!O$41,'Audit grid'!$D:$D,'CAP follow up'!$C44,'Audit grid'!$E:$E,'CAP follow up'!$D44,'Audit grid'!$R:$R,$N$40),"N/A")</f>
        <v>0</v>
      </c>
      <c r="P44" s="57">
        <f>IFERROR(COUNTIFS('Audit grid'!$H:$H,'CAP follow up'!P$41,'Audit grid'!$D:$D,'CAP follow up'!$C44,'Audit grid'!$E:$E,'CAP follow up'!$D44,'Audit grid'!$R:$R,$N$40),"N/A")</f>
        <v>0</v>
      </c>
      <c r="Q44" s="71"/>
    </row>
    <row r="45" spans="2:17" ht="17" x14ac:dyDescent="0.2">
      <c r="B45" s="70"/>
      <c r="C45" s="49" t="s">
        <v>71</v>
      </c>
      <c r="D45" s="50" t="s">
        <v>76</v>
      </c>
      <c r="E45" s="81">
        <f>IFERROR(COUNTIFS('Audit grid'!$H:$H,'CAP follow up'!E$41,'Audit grid'!$D:$D,'CAP follow up'!$C45,'Audit grid'!$E:$E,'CAP follow up'!$D45),"N/A")</f>
        <v>0</v>
      </c>
      <c r="F45" s="56">
        <f>IFERROR(COUNTIFS('Audit grid'!$H:$H,'CAP follow up'!F$41,'Audit grid'!$D:$D,'CAP follow up'!$C45,'Audit grid'!$E:$E,'CAP follow up'!$D45),"N/A")</f>
        <v>1</v>
      </c>
      <c r="G45" s="82">
        <f>IFERROR(COUNTIFS('Audit grid'!$H:$H,'CAP follow up'!G$41,'Audit grid'!$D:$D,'CAP follow up'!$C45,'Audit grid'!$E:$E,'CAP follow up'!$D45),"N/A")</f>
        <v>7</v>
      </c>
      <c r="H45" s="56">
        <f>IFERROR(COUNTIFS('Audit grid'!$H:$H,'CAP follow up'!H$41,'Audit grid'!$D:$D,'CAP follow up'!$C45,'Audit grid'!$E:$E,'CAP follow up'!$D45,'Audit grid'!$R:$R,$H$40),"N/A")</f>
        <v>0</v>
      </c>
      <c r="I45" s="56">
        <f>IFERROR(COUNTIFS('Audit grid'!$H:$H,'CAP follow up'!I$41,'Audit grid'!$D:$D,'CAP follow up'!$C45,'Audit grid'!$E:$E,'CAP follow up'!$D45,'Audit grid'!$R:$R,$H$40),"N/A")</f>
        <v>0</v>
      </c>
      <c r="J45" s="56">
        <f>IFERROR(COUNTIFS('Audit grid'!$H:$H,'CAP follow up'!J$41,'Audit grid'!$D:$D,'CAP follow up'!$C45,'Audit grid'!$E:$E,'CAP follow up'!$D45,'Audit grid'!$R:$R,$H$40),"N/A")</f>
        <v>0</v>
      </c>
      <c r="K45" s="81">
        <f>IFERROR(COUNTIFS('Audit grid'!$H:$H,'CAP follow up'!K$41,'Audit grid'!$D:$D,'CAP follow up'!$C45,'Audit grid'!$E:$E,'CAP follow up'!$D45,'Audit grid'!$R:$R,$K$40),"N/A")</f>
        <v>0</v>
      </c>
      <c r="L45" s="56">
        <f>IFERROR(COUNTIFS('Audit grid'!$H:$H,'CAP follow up'!L$41,'Audit grid'!$D:$D,'CAP follow up'!$C45,'Audit grid'!$E:$E,'CAP follow up'!$D45,'Audit grid'!$R:$R,$K$40),"N/A")</f>
        <v>1</v>
      </c>
      <c r="M45" s="82">
        <f>IFERROR(COUNTIFS('Audit grid'!$H:$H,'CAP follow up'!M$41,'Audit grid'!$D:$D,'CAP follow up'!$C45,'Audit grid'!$E:$E,'CAP follow up'!$D45,'Audit grid'!$R:$R,$K$40),"N/A")</f>
        <v>7</v>
      </c>
      <c r="N45" s="56">
        <f>IFERROR(COUNTIFS('Audit grid'!$H:$H,'CAP follow up'!N$41,'Audit grid'!$D:$D,'CAP follow up'!$C45,'Audit grid'!$E:$E,'CAP follow up'!$D45,'Audit grid'!$R:$R,$N$40),"N/A")</f>
        <v>0</v>
      </c>
      <c r="O45" s="56">
        <f>IFERROR(COUNTIFS('Audit grid'!$H:$H,'CAP follow up'!O$41,'Audit grid'!$D:$D,'CAP follow up'!$C45,'Audit grid'!$E:$E,'CAP follow up'!$D45,'Audit grid'!$R:$R,$N$40),"N/A")</f>
        <v>0</v>
      </c>
      <c r="P45" s="57">
        <f>IFERROR(COUNTIFS('Audit grid'!$H:$H,'CAP follow up'!P$41,'Audit grid'!$D:$D,'CAP follow up'!$C45,'Audit grid'!$E:$E,'CAP follow up'!$D45,'Audit grid'!$R:$R,$N$40),"N/A")</f>
        <v>0</v>
      </c>
      <c r="Q45" s="71"/>
    </row>
    <row r="46" spans="2:17" ht="17" x14ac:dyDescent="0.2">
      <c r="B46" s="70"/>
      <c r="C46" s="49" t="s">
        <v>71</v>
      </c>
      <c r="D46" s="50" t="s">
        <v>77</v>
      </c>
      <c r="E46" s="81">
        <f>IFERROR(COUNTIFS('Audit grid'!$H:$H,'CAP follow up'!E$41,'Audit grid'!$D:$D,'CAP follow up'!$C46,'Audit grid'!$E:$E,'CAP follow up'!$D46),"N/A")</f>
        <v>0</v>
      </c>
      <c r="F46" s="56">
        <f>IFERROR(COUNTIFS('Audit grid'!$H:$H,'CAP follow up'!F$41,'Audit grid'!$D:$D,'CAP follow up'!$C46,'Audit grid'!$E:$E,'CAP follow up'!$D46),"N/A")</f>
        <v>0</v>
      </c>
      <c r="G46" s="82">
        <f>IFERROR(COUNTIFS('Audit grid'!$H:$H,'CAP follow up'!G$41,'Audit grid'!$D:$D,'CAP follow up'!$C46,'Audit grid'!$E:$E,'CAP follow up'!$D46),"N/A")</f>
        <v>4</v>
      </c>
      <c r="H46" s="56">
        <f>IFERROR(COUNTIFS('Audit grid'!$H:$H,'CAP follow up'!H$41,'Audit grid'!$D:$D,'CAP follow up'!$C46,'Audit grid'!$E:$E,'CAP follow up'!$D46,'Audit grid'!$R:$R,$H$40),"N/A")</f>
        <v>0</v>
      </c>
      <c r="I46" s="56">
        <f>IFERROR(COUNTIFS('Audit grid'!$H:$H,'CAP follow up'!I$41,'Audit grid'!$D:$D,'CAP follow up'!$C46,'Audit grid'!$E:$E,'CAP follow up'!$D46,'Audit grid'!$R:$R,$H$40),"N/A")</f>
        <v>0</v>
      </c>
      <c r="J46" s="56">
        <f>IFERROR(COUNTIFS('Audit grid'!$H:$H,'CAP follow up'!J$41,'Audit grid'!$D:$D,'CAP follow up'!$C46,'Audit grid'!$E:$E,'CAP follow up'!$D46,'Audit grid'!$R:$R,$H$40),"N/A")</f>
        <v>0</v>
      </c>
      <c r="K46" s="81">
        <f>IFERROR(COUNTIFS('Audit grid'!$H:$H,'CAP follow up'!K$41,'Audit grid'!$D:$D,'CAP follow up'!$C46,'Audit grid'!$E:$E,'CAP follow up'!$D46,'Audit grid'!$R:$R,$K$40),"N/A")</f>
        <v>0</v>
      </c>
      <c r="L46" s="56">
        <f>IFERROR(COUNTIFS('Audit grid'!$H:$H,'CAP follow up'!L$41,'Audit grid'!$D:$D,'CAP follow up'!$C46,'Audit grid'!$E:$E,'CAP follow up'!$D46,'Audit grid'!$R:$R,$K$40),"N/A")</f>
        <v>0</v>
      </c>
      <c r="M46" s="82">
        <f>IFERROR(COUNTIFS('Audit grid'!$H:$H,'CAP follow up'!M$41,'Audit grid'!$D:$D,'CAP follow up'!$C46,'Audit grid'!$E:$E,'CAP follow up'!$D46,'Audit grid'!$R:$R,$K$40),"N/A")</f>
        <v>4</v>
      </c>
      <c r="N46" s="56">
        <f>IFERROR(COUNTIFS('Audit grid'!$H:$H,'CAP follow up'!N$41,'Audit grid'!$D:$D,'CAP follow up'!$C46,'Audit grid'!$E:$E,'CAP follow up'!$D46,'Audit grid'!$R:$R,$N$40),"N/A")</f>
        <v>0</v>
      </c>
      <c r="O46" s="56">
        <f>IFERROR(COUNTIFS('Audit grid'!$H:$H,'CAP follow up'!O$41,'Audit grid'!$D:$D,'CAP follow up'!$C46,'Audit grid'!$E:$E,'CAP follow up'!$D46,'Audit grid'!$R:$R,$N$40),"N/A")</f>
        <v>0</v>
      </c>
      <c r="P46" s="57">
        <f>IFERROR(COUNTIFS('Audit grid'!$H:$H,'CAP follow up'!P$41,'Audit grid'!$D:$D,'CAP follow up'!$C46,'Audit grid'!$E:$E,'CAP follow up'!$D46,'Audit grid'!$R:$R,$N$40),"N/A")</f>
        <v>0</v>
      </c>
      <c r="Q46" s="71"/>
    </row>
    <row r="47" spans="2:17" ht="17" x14ac:dyDescent="0.2">
      <c r="B47" s="70"/>
      <c r="C47" s="49" t="s">
        <v>71</v>
      </c>
      <c r="D47" s="50" t="s">
        <v>59</v>
      </c>
      <c r="E47" s="81">
        <f>IFERROR(COUNTIFS('Audit grid'!$H:$H,'CAP follow up'!E$41,'Audit grid'!$D:$D,'CAP follow up'!$C47,'Audit grid'!$E:$E,'CAP follow up'!$D47),"N/A")</f>
        <v>0</v>
      </c>
      <c r="F47" s="56">
        <f>IFERROR(COUNTIFS('Audit grid'!$H:$H,'CAP follow up'!F$41,'Audit grid'!$D:$D,'CAP follow up'!$C47,'Audit grid'!$E:$E,'CAP follow up'!$D47),"N/A")</f>
        <v>0</v>
      </c>
      <c r="G47" s="82">
        <f>IFERROR(COUNTIFS('Audit grid'!$H:$H,'CAP follow up'!G$41,'Audit grid'!$D:$D,'CAP follow up'!$C47,'Audit grid'!$E:$E,'CAP follow up'!$D47),"N/A")</f>
        <v>4</v>
      </c>
      <c r="H47" s="56">
        <f>IFERROR(COUNTIFS('Audit grid'!$H:$H,'CAP follow up'!H$41,'Audit grid'!$D:$D,'CAP follow up'!$C47,'Audit grid'!$E:$E,'CAP follow up'!$D47,'Audit grid'!$R:$R,$H$40),"N/A")</f>
        <v>0</v>
      </c>
      <c r="I47" s="56">
        <f>IFERROR(COUNTIFS('Audit grid'!$H:$H,'CAP follow up'!I$41,'Audit grid'!$D:$D,'CAP follow up'!$C47,'Audit grid'!$E:$E,'CAP follow up'!$D47,'Audit grid'!$R:$R,$H$40),"N/A")</f>
        <v>0</v>
      </c>
      <c r="J47" s="56">
        <f>IFERROR(COUNTIFS('Audit grid'!$H:$H,'CAP follow up'!J$41,'Audit grid'!$D:$D,'CAP follow up'!$C47,'Audit grid'!$E:$E,'CAP follow up'!$D47,'Audit grid'!$R:$R,$H$40),"N/A")</f>
        <v>0</v>
      </c>
      <c r="K47" s="81">
        <f>IFERROR(COUNTIFS('Audit grid'!$H:$H,'CAP follow up'!K$41,'Audit grid'!$D:$D,'CAP follow up'!$C47,'Audit grid'!$E:$E,'CAP follow up'!$D47,'Audit grid'!$R:$R,$K$40),"N/A")</f>
        <v>0</v>
      </c>
      <c r="L47" s="56">
        <f>IFERROR(COUNTIFS('Audit grid'!$H:$H,'CAP follow up'!L$41,'Audit grid'!$D:$D,'CAP follow up'!$C47,'Audit grid'!$E:$E,'CAP follow up'!$D47,'Audit grid'!$R:$R,$K$40),"N/A")</f>
        <v>0</v>
      </c>
      <c r="M47" s="82">
        <f>IFERROR(COUNTIFS('Audit grid'!$H:$H,'CAP follow up'!M$41,'Audit grid'!$D:$D,'CAP follow up'!$C47,'Audit grid'!$E:$E,'CAP follow up'!$D47,'Audit grid'!$R:$R,$K$40),"N/A")</f>
        <v>4</v>
      </c>
      <c r="N47" s="56">
        <f>IFERROR(COUNTIFS('Audit grid'!$H:$H,'CAP follow up'!N$41,'Audit grid'!$D:$D,'CAP follow up'!$C47,'Audit grid'!$E:$E,'CAP follow up'!$D47,'Audit grid'!$R:$R,$N$40),"N/A")</f>
        <v>0</v>
      </c>
      <c r="O47" s="56">
        <f>IFERROR(COUNTIFS('Audit grid'!$H:$H,'CAP follow up'!O$41,'Audit grid'!$D:$D,'CAP follow up'!$C47,'Audit grid'!$E:$E,'CAP follow up'!$D47,'Audit grid'!$R:$R,$N$40),"N/A")</f>
        <v>0</v>
      </c>
      <c r="P47" s="57">
        <f>IFERROR(COUNTIFS('Audit grid'!$H:$H,'CAP follow up'!P$41,'Audit grid'!$D:$D,'CAP follow up'!$C47,'Audit grid'!$E:$E,'CAP follow up'!$D47,'Audit grid'!$R:$R,$N$40),"N/A")</f>
        <v>0</v>
      </c>
      <c r="Q47" s="71"/>
    </row>
    <row r="48" spans="2:17" ht="17" x14ac:dyDescent="0.2">
      <c r="B48" s="70"/>
      <c r="C48" s="49" t="s">
        <v>71</v>
      </c>
      <c r="D48" s="50" t="s">
        <v>78</v>
      </c>
      <c r="E48" s="81">
        <f>IFERROR(COUNTIFS('Audit grid'!$H:$H,'CAP follow up'!E$41,'Audit grid'!$D:$D,'CAP follow up'!$C48,'Audit grid'!$E:$E,'CAP follow up'!$D48),"N/A")</f>
        <v>0</v>
      </c>
      <c r="F48" s="56">
        <f>IFERROR(COUNTIFS('Audit grid'!$H:$H,'CAP follow up'!F$41,'Audit grid'!$D:$D,'CAP follow up'!$C48,'Audit grid'!$E:$E,'CAP follow up'!$D48),"N/A")</f>
        <v>0</v>
      </c>
      <c r="G48" s="82">
        <f>IFERROR(COUNTIFS('Audit grid'!$H:$H,'CAP follow up'!G$41,'Audit grid'!$D:$D,'CAP follow up'!$C48,'Audit grid'!$E:$E,'CAP follow up'!$D48),"N/A")</f>
        <v>4</v>
      </c>
      <c r="H48" s="56">
        <f>IFERROR(COUNTIFS('Audit grid'!$H:$H,'CAP follow up'!H$41,'Audit grid'!$D:$D,'CAP follow up'!$C48,'Audit grid'!$E:$E,'CAP follow up'!$D48,'Audit grid'!$R:$R,$H$40),"N/A")</f>
        <v>0</v>
      </c>
      <c r="I48" s="56">
        <f>IFERROR(COUNTIFS('Audit grid'!$H:$H,'CAP follow up'!I$41,'Audit grid'!$D:$D,'CAP follow up'!$C48,'Audit grid'!$E:$E,'CAP follow up'!$D48,'Audit grid'!$R:$R,$H$40),"N/A")</f>
        <v>0</v>
      </c>
      <c r="J48" s="56">
        <f>IFERROR(COUNTIFS('Audit grid'!$H:$H,'CAP follow up'!J$41,'Audit grid'!$D:$D,'CAP follow up'!$C48,'Audit grid'!$E:$E,'CAP follow up'!$D48,'Audit grid'!$R:$R,$H$40),"N/A")</f>
        <v>0</v>
      </c>
      <c r="K48" s="81">
        <f>IFERROR(COUNTIFS('Audit grid'!$H:$H,'CAP follow up'!K$41,'Audit grid'!$D:$D,'CAP follow up'!$C48,'Audit grid'!$E:$E,'CAP follow up'!$D48,'Audit grid'!$R:$R,$K$40),"N/A")</f>
        <v>0</v>
      </c>
      <c r="L48" s="56">
        <f>IFERROR(COUNTIFS('Audit grid'!$H:$H,'CAP follow up'!L$41,'Audit grid'!$D:$D,'CAP follow up'!$C48,'Audit grid'!$E:$E,'CAP follow up'!$D48,'Audit grid'!$R:$R,$K$40),"N/A")</f>
        <v>0</v>
      </c>
      <c r="M48" s="82">
        <f>IFERROR(COUNTIFS('Audit grid'!$H:$H,'CAP follow up'!M$41,'Audit grid'!$D:$D,'CAP follow up'!$C48,'Audit grid'!$E:$E,'CAP follow up'!$D48,'Audit grid'!$R:$R,$K$40),"N/A")</f>
        <v>4</v>
      </c>
      <c r="N48" s="56">
        <f>IFERROR(COUNTIFS('Audit grid'!$H:$H,'CAP follow up'!N$41,'Audit grid'!$D:$D,'CAP follow up'!$C48,'Audit grid'!$E:$E,'CAP follow up'!$D48,'Audit grid'!$R:$R,$N$40),"N/A")</f>
        <v>0</v>
      </c>
      <c r="O48" s="56">
        <f>IFERROR(COUNTIFS('Audit grid'!$H:$H,'CAP follow up'!O$41,'Audit grid'!$D:$D,'CAP follow up'!$C48,'Audit grid'!$E:$E,'CAP follow up'!$D48,'Audit grid'!$R:$R,$N$40),"N/A")</f>
        <v>0</v>
      </c>
      <c r="P48" s="57">
        <f>IFERROR(COUNTIFS('Audit grid'!$H:$H,'CAP follow up'!P$41,'Audit grid'!$D:$D,'CAP follow up'!$C48,'Audit grid'!$E:$E,'CAP follow up'!$D48,'Audit grid'!$R:$R,$N$40),"N/A")</f>
        <v>0</v>
      </c>
      <c r="Q48" s="71"/>
    </row>
    <row r="49" spans="2:17" ht="34" x14ac:dyDescent="0.2">
      <c r="B49" s="70"/>
      <c r="C49" s="49" t="s">
        <v>71</v>
      </c>
      <c r="D49" s="50" t="s">
        <v>79</v>
      </c>
      <c r="E49" s="81">
        <f>IFERROR(COUNTIFS('Audit grid'!$H:$H,'CAP follow up'!E$41,'Audit grid'!$D:$D,'CAP follow up'!$C49,'Audit grid'!$E:$E,'CAP follow up'!$D49),"N/A")</f>
        <v>0</v>
      </c>
      <c r="F49" s="56">
        <f>IFERROR(COUNTIFS('Audit grid'!$H:$H,'CAP follow up'!F$41,'Audit grid'!$D:$D,'CAP follow up'!$C49,'Audit grid'!$E:$E,'CAP follow up'!$D49),"N/A")</f>
        <v>2</v>
      </c>
      <c r="G49" s="82">
        <f>IFERROR(COUNTIFS('Audit grid'!$H:$H,'CAP follow up'!G$41,'Audit grid'!$D:$D,'CAP follow up'!$C49,'Audit grid'!$E:$E,'CAP follow up'!$D49),"N/A")</f>
        <v>3</v>
      </c>
      <c r="H49" s="56">
        <f>IFERROR(COUNTIFS('Audit grid'!$H:$H,'CAP follow up'!H$41,'Audit grid'!$D:$D,'CAP follow up'!$C49,'Audit grid'!$E:$E,'CAP follow up'!$D49,'Audit grid'!$R:$R,$H$40),"N/A")</f>
        <v>0</v>
      </c>
      <c r="I49" s="56">
        <f>IFERROR(COUNTIFS('Audit grid'!$H:$H,'CAP follow up'!I$41,'Audit grid'!$D:$D,'CAP follow up'!$C49,'Audit grid'!$E:$E,'CAP follow up'!$D49,'Audit grid'!$R:$R,$H$40),"N/A")</f>
        <v>0</v>
      </c>
      <c r="J49" s="56">
        <f>IFERROR(COUNTIFS('Audit grid'!$H:$H,'CAP follow up'!J$41,'Audit grid'!$D:$D,'CAP follow up'!$C49,'Audit grid'!$E:$E,'CAP follow up'!$D49,'Audit grid'!$R:$R,$H$40),"N/A")</f>
        <v>0</v>
      </c>
      <c r="K49" s="81">
        <f>IFERROR(COUNTIFS('Audit grid'!$H:$H,'CAP follow up'!K$41,'Audit grid'!$D:$D,'CAP follow up'!$C49,'Audit grid'!$E:$E,'CAP follow up'!$D49,'Audit grid'!$R:$R,$K$40),"N/A")</f>
        <v>0</v>
      </c>
      <c r="L49" s="56">
        <f>IFERROR(COUNTIFS('Audit grid'!$H:$H,'CAP follow up'!L$41,'Audit grid'!$D:$D,'CAP follow up'!$C49,'Audit grid'!$E:$E,'CAP follow up'!$D49,'Audit grid'!$R:$R,$K$40),"N/A")</f>
        <v>2</v>
      </c>
      <c r="M49" s="82">
        <f>IFERROR(COUNTIFS('Audit grid'!$H:$H,'CAP follow up'!M$41,'Audit grid'!$D:$D,'CAP follow up'!$C49,'Audit grid'!$E:$E,'CAP follow up'!$D49,'Audit grid'!$R:$R,$K$40),"N/A")</f>
        <v>3</v>
      </c>
      <c r="N49" s="56">
        <f>IFERROR(COUNTIFS('Audit grid'!$H:$H,'CAP follow up'!N$41,'Audit grid'!$D:$D,'CAP follow up'!$C49,'Audit grid'!$E:$E,'CAP follow up'!$D49,'Audit grid'!$R:$R,$N$40),"N/A")</f>
        <v>0</v>
      </c>
      <c r="O49" s="56">
        <f>IFERROR(COUNTIFS('Audit grid'!$H:$H,'CAP follow up'!O$41,'Audit grid'!$D:$D,'CAP follow up'!$C49,'Audit grid'!$E:$E,'CAP follow up'!$D49,'Audit grid'!$R:$R,$N$40),"N/A")</f>
        <v>0</v>
      </c>
      <c r="P49" s="57">
        <f>IFERROR(COUNTIFS('Audit grid'!$H:$H,'CAP follow up'!P$41,'Audit grid'!$D:$D,'CAP follow up'!$C49,'Audit grid'!$E:$E,'CAP follow up'!$D49,'Audit grid'!$R:$R,$N$40),"N/A")</f>
        <v>0</v>
      </c>
      <c r="Q49" s="71"/>
    </row>
    <row r="50" spans="2:17" ht="17" x14ac:dyDescent="0.2">
      <c r="B50" s="70"/>
      <c r="C50" s="49" t="s">
        <v>71</v>
      </c>
      <c r="D50" s="50" t="s">
        <v>80</v>
      </c>
      <c r="E50" s="81">
        <f>IFERROR(COUNTIFS('Audit grid'!$H:$H,'CAP follow up'!E$41,'Audit grid'!$D:$D,'CAP follow up'!$C50,'Audit grid'!$E:$E,'CAP follow up'!$D50),"N/A")</f>
        <v>0</v>
      </c>
      <c r="F50" s="56">
        <f>IFERROR(COUNTIFS('Audit grid'!$H:$H,'CAP follow up'!F$41,'Audit grid'!$D:$D,'CAP follow up'!$C50,'Audit grid'!$E:$E,'CAP follow up'!$D50),"N/A")</f>
        <v>5</v>
      </c>
      <c r="G50" s="82">
        <f>IFERROR(COUNTIFS('Audit grid'!$H:$H,'CAP follow up'!G$41,'Audit grid'!$D:$D,'CAP follow up'!$C50,'Audit grid'!$E:$E,'CAP follow up'!$D50),"N/A")</f>
        <v>1</v>
      </c>
      <c r="H50" s="56">
        <f>IFERROR(COUNTIFS('Audit grid'!$H:$H,'CAP follow up'!H$41,'Audit grid'!$D:$D,'CAP follow up'!$C50,'Audit grid'!$E:$E,'CAP follow up'!$D50,'Audit grid'!$R:$R,$H$40),"N/A")</f>
        <v>0</v>
      </c>
      <c r="I50" s="56">
        <f>IFERROR(COUNTIFS('Audit grid'!$H:$H,'CAP follow up'!I$41,'Audit grid'!$D:$D,'CAP follow up'!$C50,'Audit grid'!$E:$E,'CAP follow up'!$D50,'Audit grid'!$R:$R,$H$40),"N/A")</f>
        <v>0</v>
      </c>
      <c r="J50" s="56">
        <f>IFERROR(COUNTIFS('Audit grid'!$H:$H,'CAP follow up'!J$41,'Audit grid'!$D:$D,'CAP follow up'!$C50,'Audit grid'!$E:$E,'CAP follow up'!$D50,'Audit grid'!$R:$R,$H$40),"N/A")</f>
        <v>0</v>
      </c>
      <c r="K50" s="81">
        <f>IFERROR(COUNTIFS('Audit grid'!$H:$H,'CAP follow up'!K$41,'Audit grid'!$D:$D,'CAP follow up'!$C50,'Audit grid'!$E:$E,'CAP follow up'!$D50,'Audit grid'!$R:$R,$K$40),"N/A")</f>
        <v>0</v>
      </c>
      <c r="L50" s="56">
        <f>IFERROR(COUNTIFS('Audit grid'!$H:$H,'CAP follow up'!L$41,'Audit grid'!$D:$D,'CAP follow up'!$C50,'Audit grid'!$E:$E,'CAP follow up'!$D50,'Audit grid'!$R:$R,$K$40),"N/A")</f>
        <v>5</v>
      </c>
      <c r="M50" s="82">
        <f>IFERROR(COUNTIFS('Audit grid'!$H:$H,'CAP follow up'!M$41,'Audit grid'!$D:$D,'CAP follow up'!$C50,'Audit grid'!$E:$E,'CAP follow up'!$D50,'Audit grid'!$R:$R,$K$40),"N/A")</f>
        <v>1</v>
      </c>
      <c r="N50" s="56">
        <f>IFERROR(COUNTIFS('Audit grid'!$H:$H,'CAP follow up'!N$41,'Audit grid'!$D:$D,'CAP follow up'!$C50,'Audit grid'!$E:$E,'CAP follow up'!$D50,'Audit grid'!$R:$R,$N$40),"N/A")</f>
        <v>0</v>
      </c>
      <c r="O50" s="56">
        <f>IFERROR(COUNTIFS('Audit grid'!$H:$H,'CAP follow up'!O$41,'Audit grid'!$D:$D,'CAP follow up'!$C50,'Audit grid'!$E:$E,'CAP follow up'!$D50,'Audit grid'!$R:$R,$N$40),"N/A")</f>
        <v>0</v>
      </c>
      <c r="P50" s="57">
        <f>IFERROR(COUNTIFS('Audit grid'!$H:$H,'CAP follow up'!P$41,'Audit grid'!$D:$D,'CAP follow up'!$C50,'Audit grid'!$E:$E,'CAP follow up'!$D50,'Audit grid'!$R:$R,$N$40),"N/A")</f>
        <v>0</v>
      </c>
      <c r="Q50" s="71"/>
    </row>
    <row r="51" spans="2:17" ht="17" x14ac:dyDescent="0.2">
      <c r="B51" s="70"/>
      <c r="C51" s="49" t="s">
        <v>71</v>
      </c>
      <c r="D51" s="50" t="s">
        <v>81</v>
      </c>
      <c r="E51" s="81">
        <f>IFERROR(COUNTIFS('Audit grid'!$H:$H,'CAP follow up'!E$41,'Audit grid'!$D:$D,'CAP follow up'!$C51,'Audit grid'!$E:$E,'CAP follow up'!$D51),"N/A")</f>
        <v>0</v>
      </c>
      <c r="F51" s="56">
        <f>IFERROR(COUNTIFS('Audit grid'!$H:$H,'CAP follow up'!F$41,'Audit grid'!$D:$D,'CAP follow up'!$C51,'Audit grid'!$E:$E,'CAP follow up'!$D51),"N/A")</f>
        <v>0</v>
      </c>
      <c r="G51" s="82">
        <f>IFERROR(COUNTIFS('Audit grid'!$H:$H,'CAP follow up'!G$41,'Audit grid'!$D:$D,'CAP follow up'!$C51,'Audit grid'!$E:$E,'CAP follow up'!$D51),"N/A")</f>
        <v>2</v>
      </c>
      <c r="H51" s="56">
        <f>IFERROR(COUNTIFS('Audit grid'!$H:$H,'CAP follow up'!H$41,'Audit grid'!$D:$D,'CAP follow up'!$C51,'Audit grid'!$E:$E,'CAP follow up'!$D51,'Audit grid'!$R:$R,$H$40),"N/A")</f>
        <v>0</v>
      </c>
      <c r="I51" s="56">
        <f>IFERROR(COUNTIFS('Audit grid'!$H:$H,'CAP follow up'!I$41,'Audit grid'!$D:$D,'CAP follow up'!$C51,'Audit grid'!$E:$E,'CAP follow up'!$D51,'Audit grid'!$R:$R,$H$40),"N/A")</f>
        <v>0</v>
      </c>
      <c r="J51" s="56">
        <f>IFERROR(COUNTIFS('Audit grid'!$H:$H,'CAP follow up'!J$41,'Audit grid'!$D:$D,'CAP follow up'!$C51,'Audit grid'!$E:$E,'CAP follow up'!$D51,'Audit grid'!$R:$R,$H$40),"N/A")</f>
        <v>0</v>
      </c>
      <c r="K51" s="81">
        <f>IFERROR(COUNTIFS('Audit grid'!$H:$H,'CAP follow up'!K$41,'Audit grid'!$D:$D,'CAP follow up'!$C51,'Audit grid'!$E:$E,'CAP follow up'!$D51,'Audit grid'!$R:$R,$K$40),"N/A")</f>
        <v>0</v>
      </c>
      <c r="L51" s="56">
        <f>IFERROR(COUNTIFS('Audit grid'!$H:$H,'CAP follow up'!L$41,'Audit grid'!$D:$D,'CAP follow up'!$C51,'Audit grid'!$E:$E,'CAP follow up'!$D51,'Audit grid'!$R:$R,$K$40),"N/A")</f>
        <v>0</v>
      </c>
      <c r="M51" s="82">
        <f>IFERROR(COUNTIFS('Audit grid'!$H:$H,'CAP follow up'!M$41,'Audit grid'!$D:$D,'CAP follow up'!$C51,'Audit grid'!$E:$E,'CAP follow up'!$D51,'Audit grid'!$R:$R,$K$40),"N/A")</f>
        <v>2</v>
      </c>
      <c r="N51" s="56">
        <f>IFERROR(COUNTIFS('Audit grid'!$H:$H,'CAP follow up'!N$41,'Audit grid'!$D:$D,'CAP follow up'!$C51,'Audit grid'!$E:$E,'CAP follow up'!$D51,'Audit grid'!$R:$R,$N$40),"N/A")</f>
        <v>0</v>
      </c>
      <c r="O51" s="56">
        <f>IFERROR(COUNTIFS('Audit grid'!$H:$H,'CAP follow up'!O$41,'Audit grid'!$D:$D,'CAP follow up'!$C51,'Audit grid'!$E:$E,'CAP follow up'!$D51,'Audit grid'!$R:$R,$N$40),"N/A")</f>
        <v>0</v>
      </c>
      <c r="P51" s="57">
        <f>IFERROR(COUNTIFS('Audit grid'!$H:$H,'CAP follow up'!P$41,'Audit grid'!$D:$D,'CAP follow up'!$C51,'Audit grid'!$E:$E,'CAP follow up'!$D51,'Audit grid'!$R:$R,$N$40),"N/A")</f>
        <v>0</v>
      </c>
      <c r="Q51" s="71"/>
    </row>
    <row r="52" spans="2:17" ht="17" x14ac:dyDescent="0.2">
      <c r="B52" s="70"/>
      <c r="C52" s="49" t="s">
        <v>71</v>
      </c>
      <c r="D52" s="50" t="s">
        <v>82</v>
      </c>
      <c r="E52" s="81">
        <f>IFERROR(COUNTIFS('Audit grid'!$H:$H,'CAP follow up'!E$41,'Audit grid'!$D:$D,'CAP follow up'!$C52,'Audit grid'!$E:$E,'CAP follow up'!$D52),"N/A")</f>
        <v>0</v>
      </c>
      <c r="F52" s="56">
        <f>IFERROR(COUNTIFS('Audit grid'!$H:$H,'CAP follow up'!F$41,'Audit grid'!$D:$D,'CAP follow up'!$C52,'Audit grid'!$E:$E,'CAP follow up'!$D52),"N/A")</f>
        <v>7</v>
      </c>
      <c r="G52" s="82">
        <f>IFERROR(COUNTIFS('Audit grid'!$H:$H,'CAP follow up'!G$41,'Audit grid'!$D:$D,'CAP follow up'!$C52,'Audit grid'!$E:$E,'CAP follow up'!$D52),"N/A")</f>
        <v>3</v>
      </c>
      <c r="H52" s="56">
        <f>IFERROR(COUNTIFS('Audit grid'!$H:$H,'CAP follow up'!H$41,'Audit grid'!$D:$D,'CAP follow up'!$C52,'Audit grid'!$E:$E,'CAP follow up'!$D52,'Audit grid'!$R:$R,$H$40),"N/A")</f>
        <v>0</v>
      </c>
      <c r="I52" s="56">
        <f>IFERROR(COUNTIFS('Audit grid'!$H:$H,'CAP follow up'!I$41,'Audit grid'!$D:$D,'CAP follow up'!$C52,'Audit grid'!$E:$E,'CAP follow up'!$D52,'Audit grid'!$R:$R,$H$40),"N/A")</f>
        <v>0</v>
      </c>
      <c r="J52" s="56">
        <f>IFERROR(COUNTIFS('Audit grid'!$H:$H,'CAP follow up'!J$41,'Audit grid'!$D:$D,'CAP follow up'!$C52,'Audit grid'!$E:$E,'CAP follow up'!$D52,'Audit grid'!$R:$R,$H$40),"N/A")</f>
        <v>0</v>
      </c>
      <c r="K52" s="81">
        <f>IFERROR(COUNTIFS('Audit grid'!$H:$H,'CAP follow up'!K$41,'Audit grid'!$D:$D,'CAP follow up'!$C52,'Audit grid'!$E:$E,'CAP follow up'!$D52,'Audit grid'!$R:$R,$K$40),"N/A")</f>
        <v>0</v>
      </c>
      <c r="L52" s="56">
        <f>IFERROR(COUNTIFS('Audit grid'!$H:$H,'CAP follow up'!L$41,'Audit grid'!$D:$D,'CAP follow up'!$C52,'Audit grid'!$E:$E,'CAP follow up'!$D52,'Audit grid'!$R:$R,$K$40),"N/A")</f>
        <v>7</v>
      </c>
      <c r="M52" s="82">
        <f>IFERROR(COUNTIFS('Audit grid'!$H:$H,'CAP follow up'!M$41,'Audit grid'!$D:$D,'CAP follow up'!$C52,'Audit grid'!$E:$E,'CAP follow up'!$D52,'Audit grid'!$R:$R,$K$40),"N/A")</f>
        <v>3</v>
      </c>
      <c r="N52" s="56">
        <f>IFERROR(COUNTIFS('Audit grid'!$H:$H,'CAP follow up'!N$41,'Audit grid'!$D:$D,'CAP follow up'!$C52,'Audit grid'!$E:$E,'CAP follow up'!$D52,'Audit grid'!$R:$R,$N$40),"N/A")</f>
        <v>0</v>
      </c>
      <c r="O52" s="56">
        <f>IFERROR(COUNTIFS('Audit grid'!$H:$H,'CAP follow up'!O$41,'Audit grid'!$D:$D,'CAP follow up'!$C52,'Audit grid'!$E:$E,'CAP follow up'!$D52,'Audit grid'!$R:$R,$N$40),"N/A")</f>
        <v>0</v>
      </c>
      <c r="P52" s="57">
        <f>IFERROR(COUNTIFS('Audit grid'!$H:$H,'CAP follow up'!P$41,'Audit grid'!$D:$D,'CAP follow up'!$C52,'Audit grid'!$E:$E,'CAP follow up'!$D52,'Audit grid'!$R:$R,$N$40),"N/A")</f>
        <v>0</v>
      </c>
      <c r="Q52" s="71"/>
    </row>
    <row r="53" spans="2:17" ht="34" x14ac:dyDescent="0.2">
      <c r="B53" s="70"/>
      <c r="C53" s="49" t="s">
        <v>71</v>
      </c>
      <c r="D53" s="50" t="s">
        <v>83</v>
      </c>
      <c r="E53" s="81">
        <f>IFERROR(COUNTIFS('Audit grid'!$H:$H,'CAP follow up'!E$41,'Audit grid'!$D:$D,'CAP follow up'!$C53,'Audit grid'!$E:$E,'CAP follow up'!$D53),"N/A")</f>
        <v>1</v>
      </c>
      <c r="F53" s="56">
        <f>IFERROR(COUNTIFS('Audit grid'!$H:$H,'CAP follow up'!F$41,'Audit grid'!$D:$D,'CAP follow up'!$C53,'Audit grid'!$E:$E,'CAP follow up'!$D53),"N/A")</f>
        <v>2</v>
      </c>
      <c r="G53" s="82">
        <f>IFERROR(COUNTIFS('Audit grid'!$H:$H,'CAP follow up'!G$41,'Audit grid'!$D:$D,'CAP follow up'!$C53,'Audit grid'!$E:$E,'CAP follow up'!$D53),"N/A")</f>
        <v>1</v>
      </c>
      <c r="H53" s="56">
        <f>IFERROR(COUNTIFS('Audit grid'!$H:$H,'CAP follow up'!H$41,'Audit grid'!$D:$D,'CAP follow up'!$C53,'Audit grid'!$E:$E,'CAP follow up'!$D53,'Audit grid'!$R:$R,$H$40),"N/A")</f>
        <v>0</v>
      </c>
      <c r="I53" s="56">
        <f>IFERROR(COUNTIFS('Audit grid'!$H:$H,'CAP follow up'!I$41,'Audit grid'!$D:$D,'CAP follow up'!$C53,'Audit grid'!$E:$E,'CAP follow up'!$D53,'Audit grid'!$R:$R,$H$40),"N/A")</f>
        <v>0</v>
      </c>
      <c r="J53" s="56">
        <f>IFERROR(COUNTIFS('Audit grid'!$H:$H,'CAP follow up'!J$41,'Audit grid'!$D:$D,'CAP follow up'!$C53,'Audit grid'!$E:$E,'CAP follow up'!$D53,'Audit grid'!$R:$R,$H$40),"N/A")</f>
        <v>0</v>
      </c>
      <c r="K53" s="81">
        <f>IFERROR(COUNTIFS('Audit grid'!$H:$H,'CAP follow up'!K$41,'Audit grid'!$D:$D,'CAP follow up'!$C53,'Audit grid'!$E:$E,'CAP follow up'!$D53,'Audit grid'!$R:$R,$K$40),"N/A")</f>
        <v>1</v>
      </c>
      <c r="L53" s="56">
        <f>IFERROR(COUNTIFS('Audit grid'!$H:$H,'CAP follow up'!L$41,'Audit grid'!$D:$D,'CAP follow up'!$C53,'Audit grid'!$E:$E,'CAP follow up'!$D53,'Audit grid'!$R:$R,$K$40),"N/A")</f>
        <v>2</v>
      </c>
      <c r="M53" s="82">
        <f>IFERROR(COUNTIFS('Audit grid'!$H:$H,'CAP follow up'!M$41,'Audit grid'!$D:$D,'CAP follow up'!$C53,'Audit grid'!$E:$E,'CAP follow up'!$D53,'Audit grid'!$R:$R,$K$40),"N/A")</f>
        <v>1</v>
      </c>
      <c r="N53" s="56">
        <f>IFERROR(COUNTIFS('Audit grid'!$H:$H,'CAP follow up'!N$41,'Audit grid'!$D:$D,'CAP follow up'!$C53,'Audit grid'!$E:$E,'CAP follow up'!$D53,'Audit grid'!$R:$R,$N$40),"N/A")</f>
        <v>0</v>
      </c>
      <c r="O53" s="56">
        <f>IFERROR(COUNTIFS('Audit grid'!$H:$H,'CAP follow up'!O$41,'Audit grid'!$D:$D,'CAP follow up'!$C53,'Audit grid'!$E:$E,'CAP follow up'!$D53,'Audit grid'!$R:$R,$N$40),"N/A")</f>
        <v>0</v>
      </c>
      <c r="P53" s="57">
        <f>IFERROR(COUNTIFS('Audit grid'!$H:$H,'CAP follow up'!P$41,'Audit grid'!$D:$D,'CAP follow up'!$C53,'Audit grid'!$E:$E,'CAP follow up'!$D53,'Audit grid'!$R:$R,$N$40),"N/A")</f>
        <v>0</v>
      </c>
      <c r="Q53" s="71"/>
    </row>
    <row r="54" spans="2:17" ht="34" x14ac:dyDescent="0.2">
      <c r="B54" s="70"/>
      <c r="C54" s="54" t="s">
        <v>71</v>
      </c>
      <c r="D54" s="55" t="s">
        <v>84</v>
      </c>
      <c r="E54" s="83">
        <f>IFERROR(COUNTIFS('Audit grid'!$H:$H,'CAP follow up'!E$41,'Audit grid'!$D:$D,'CAP follow up'!$C54,'Audit grid'!$E:$E,'CAP follow up'!$D54),"N/A")</f>
        <v>0</v>
      </c>
      <c r="F54" s="58">
        <f>IFERROR(COUNTIFS('Audit grid'!$H:$H,'CAP follow up'!F$41,'Audit grid'!$D:$D,'CAP follow up'!$C54,'Audit grid'!$E:$E,'CAP follow up'!$D54),"N/A")</f>
        <v>8</v>
      </c>
      <c r="G54" s="84">
        <f>IFERROR(COUNTIFS('Audit grid'!$H:$H,'CAP follow up'!G$41,'Audit grid'!$D:$D,'CAP follow up'!$C54,'Audit grid'!$E:$E,'CAP follow up'!$D54),"N/A")</f>
        <v>0</v>
      </c>
      <c r="H54" s="58">
        <f>IFERROR(COUNTIFS('Audit grid'!$H:$H,'CAP follow up'!H$41,'Audit grid'!$D:$D,'CAP follow up'!$C54,'Audit grid'!$E:$E,'CAP follow up'!$D54,'Audit grid'!$R:$R,$H$40),"N/A")</f>
        <v>0</v>
      </c>
      <c r="I54" s="58">
        <f>IFERROR(COUNTIFS('Audit grid'!$H:$H,'CAP follow up'!I$41,'Audit grid'!$D:$D,'CAP follow up'!$C54,'Audit grid'!$E:$E,'CAP follow up'!$D54,'Audit grid'!$R:$R,$H$40),"N/A")</f>
        <v>0</v>
      </c>
      <c r="J54" s="58">
        <f>IFERROR(COUNTIFS('Audit grid'!$H:$H,'CAP follow up'!J$41,'Audit grid'!$D:$D,'CAP follow up'!$C54,'Audit grid'!$E:$E,'CAP follow up'!$D54,'Audit grid'!$R:$R,$H$40),"N/A")</f>
        <v>0</v>
      </c>
      <c r="K54" s="83">
        <f>IFERROR(COUNTIFS('Audit grid'!$H:$H,'CAP follow up'!K$41,'Audit grid'!$D:$D,'CAP follow up'!$C54,'Audit grid'!$E:$E,'CAP follow up'!$D54,'Audit grid'!$R:$R,$K$40),"N/A")</f>
        <v>0</v>
      </c>
      <c r="L54" s="58">
        <f>IFERROR(COUNTIFS('Audit grid'!$H:$H,'CAP follow up'!L$41,'Audit grid'!$D:$D,'CAP follow up'!$C54,'Audit grid'!$E:$E,'CAP follow up'!$D54,'Audit grid'!$R:$R,$K$40),"N/A")</f>
        <v>8</v>
      </c>
      <c r="M54" s="84">
        <f>IFERROR(COUNTIFS('Audit grid'!$H:$H,'CAP follow up'!M$41,'Audit grid'!$D:$D,'CAP follow up'!$C54,'Audit grid'!$E:$E,'CAP follow up'!$D54,'Audit grid'!$R:$R,$K$40),"N/A")</f>
        <v>0</v>
      </c>
      <c r="N54" s="58">
        <f>IFERROR(COUNTIFS('Audit grid'!$H:$H,'CAP follow up'!N$41,'Audit grid'!$D:$D,'CAP follow up'!$C54,'Audit grid'!$E:$E,'CAP follow up'!$D54,'Audit grid'!$R:$R,$N$40),"N/A")</f>
        <v>0</v>
      </c>
      <c r="O54" s="58">
        <f>IFERROR(COUNTIFS('Audit grid'!$H:$H,'CAP follow up'!O$41,'Audit grid'!$D:$D,'CAP follow up'!$C54,'Audit grid'!$E:$E,'CAP follow up'!$D54,'Audit grid'!$R:$R,$N$40),"N/A")</f>
        <v>0</v>
      </c>
      <c r="P54" s="59">
        <f>IFERROR(COUNTIFS('Audit grid'!$H:$H,'CAP follow up'!P$41,'Audit grid'!$D:$D,'CAP follow up'!$C54,'Audit grid'!$E:$E,'CAP follow up'!$D54,'Audit grid'!$R:$R,$N$40),"N/A")</f>
        <v>0</v>
      </c>
      <c r="Q54" s="71"/>
    </row>
    <row r="55" spans="2:17" ht="17" x14ac:dyDescent="0.2">
      <c r="B55" s="70"/>
      <c r="C55" s="49" t="s">
        <v>72</v>
      </c>
      <c r="D55" s="50" t="s">
        <v>85</v>
      </c>
      <c r="E55" s="81">
        <f>IFERROR(COUNTIFS('Audit grid'!$H:$H,'CAP follow up'!E$41,'Audit grid'!$D:$D,'CAP follow up'!$C55,'Audit grid'!$E:$E,'CAP follow up'!$D55),"N/A")</f>
        <v>0</v>
      </c>
      <c r="F55" s="56">
        <f>IFERROR(COUNTIFS('Audit grid'!$H:$H,'CAP follow up'!F$41,'Audit grid'!$D:$D,'CAP follow up'!$C55,'Audit grid'!$E:$E,'CAP follow up'!$D55),"N/A")</f>
        <v>3</v>
      </c>
      <c r="G55" s="82">
        <f>IFERROR(COUNTIFS('Audit grid'!$H:$H,'CAP follow up'!G$41,'Audit grid'!$D:$D,'CAP follow up'!$C55,'Audit grid'!$E:$E,'CAP follow up'!$D55),"N/A")</f>
        <v>1</v>
      </c>
      <c r="H55" s="56">
        <f>IFERROR(COUNTIFS('Audit grid'!$H:$H,'CAP follow up'!H$41,'Audit grid'!$D:$D,'CAP follow up'!$C55,'Audit grid'!$E:$E,'CAP follow up'!$D55,'Audit grid'!$R:$R,$H$40),"N/A")</f>
        <v>0</v>
      </c>
      <c r="I55" s="56">
        <f>IFERROR(COUNTIFS('Audit grid'!$H:$H,'CAP follow up'!I$41,'Audit grid'!$D:$D,'CAP follow up'!$C55,'Audit grid'!$E:$E,'CAP follow up'!$D55,'Audit grid'!$R:$R,$H$40),"N/A")</f>
        <v>0</v>
      </c>
      <c r="J55" s="56">
        <f>IFERROR(COUNTIFS('Audit grid'!$H:$H,'CAP follow up'!J$41,'Audit grid'!$D:$D,'CAP follow up'!$C55,'Audit grid'!$E:$E,'CAP follow up'!$D55,'Audit grid'!$R:$R,$H$40),"N/A")</f>
        <v>0</v>
      </c>
      <c r="K55" s="81">
        <f>IFERROR(COUNTIFS('Audit grid'!$H:$H,'CAP follow up'!K$41,'Audit grid'!$D:$D,'CAP follow up'!$C55,'Audit grid'!$E:$E,'CAP follow up'!$D55,'Audit grid'!$R:$R,$K$40),"N/A")</f>
        <v>0</v>
      </c>
      <c r="L55" s="56">
        <f>IFERROR(COUNTIFS('Audit grid'!$H:$H,'CAP follow up'!L$41,'Audit grid'!$D:$D,'CAP follow up'!$C55,'Audit grid'!$E:$E,'CAP follow up'!$D55,'Audit grid'!$R:$R,$K$40),"N/A")</f>
        <v>3</v>
      </c>
      <c r="M55" s="82">
        <f>IFERROR(COUNTIFS('Audit grid'!$H:$H,'CAP follow up'!M$41,'Audit grid'!$D:$D,'CAP follow up'!$C55,'Audit grid'!$E:$E,'CAP follow up'!$D55,'Audit grid'!$R:$R,$K$40),"N/A")</f>
        <v>1</v>
      </c>
      <c r="N55" s="56">
        <f>IFERROR(COUNTIFS('Audit grid'!$H:$H,'CAP follow up'!N$41,'Audit grid'!$D:$D,'CAP follow up'!$C55,'Audit grid'!$E:$E,'CAP follow up'!$D55,'Audit grid'!$R:$R,$N$40),"N/A")</f>
        <v>0</v>
      </c>
      <c r="O55" s="56">
        <f>IFERROR(COUNTIFS('Audit grid'!$H:$H,'CAP follow up'!O$41,'Audit grid'!$D:$D,'CAP follow up'!$C55,'Audit grid'!$E:$E,'CAP follow up'!$D55,'Audit grid'!$R:$R,$N$40),"N/A")</f>
        <v>0</v>
      </c>
      <c r="P55" s="57">
        <f>IFERROR(COUNTIFS('Audit grid'!$H:$H,'CAP follow up'!P$41,'Audit grid'!$D:$D,'CAP follow up'!$C55,'Audit grid'!$E:$E,'CAP follow up'!$D55,'Audit grid'!$R:$R,$N$40),"N/A")</f>
        <v>0</v>
      </c>
      <c r="Q55" s="71"/>
    </row>
    <row r="56" spans="2:17" ht="34" x14ac:dyDescent="0.2">
      <c r="B56" s="70"/>
      <c r="C56" s="49" t="s">
        <v>72</v>
      </c>
      <c r="D56" s="50" t="s">
        <v>86</v>
      </c>
      <c r="E56" s="81">
        <f>IFERROR(COUNTIFS('Audit grid'!$H:$H,'CAP follow up'!E$41,'Audit grid'!$D:$D,'CAP follow up'!$C56,'Audit grid'!$E:$E,'CAP follow up'!$D56),"N/A")</f>
        <v>0</v>
      </c>
      <c r="F56" s="56">
        <f>IFERROR(COUNTIFS('Audit grid'!$H:$H,'CAP follow up'!F$41,'Audit grid'!$D:$D,'CAP follow up'!$C56,'Audit grid'!$E:$E,'CAP follow up'!$D56),"N/A")</f>
        <v>2</v>
      </c>
      <c r="G56" s="82">
        <f>IFERROR(COUNTIFS('Audit grid'!$H:$H,'CAP follow up'!G$41,'Audit grid'!$D:$D,'CAP follow up'!$C56,'Audit grid'!$E:$E,'CAP follow up'!$D56),"N/A")</f>
        <v>3</v>
      </c>
      <c r="H56" s="56">
        <f>IFERROR(COUNTIFS('Audit grid'!$H:$H,'CAP follow up'!H$41,'Audit grid'!$D:$D,'CAP follow up'!$C56,'Audit grid'!$E:$E,'CAP follow up'!$D56,'Audit grid'!$R:$R,$H$40),"N/A")</f>
        <v>0</v>
      </c>
      <c r="I56" s="56">
        <f>IFERROR(COUNTIFS('Audit grid'!$H:$H,'CAP follow up'!I$41,'Audit grid'!$D:$D,'CAP follow up'!$C56,'Audit grid'!$E:$E,'CAP follow up'!$D56,'Audit grid'!$R:$R,$H$40),"N/A")</f>
        <v>0</v>
      </c>
      <c r="J56" s="56">
        <f>IFERROR(COUNTIFS('Audit grid'!$H:$H,'CAP follow up'!J$41,'Audit grid'!$D:$D,'CAP follow up'!$C56,'Audit grid'!$E:$E,'CAP follow up'!$D56,'Audit grid'!$R:$R,$H$40),"N/A")</f>
        <v>0</v>
      </c>
      <c r="K56" s="81">
        <f>IFERROR(COUNTIFS('Audit grid'!$H:$H,'CAP follow up'!K$41,'Audit grid'!$D:$D,'CAP follow up'!$C56,'Audit grid'!$E:$E,'CAP follow up'!$D56,'Audit grid'!$R:$R,$K$40),"N/A")</f>
        <v>0</v>
      </c>
      <c r="L56" s="56">
        <f>IFERROR(COUNTIFS('Audit grid'!$H:$H,'CAP follow up'!L$41,'Audit grid'!$D:$D,'CAP follow up'!$C56,'Audit grid'!$E:$E,'CAP follow up'!$D56,'Audit grid'!$R:$R,$K$40),"N/A")</f>
        <v>2</v>
      </c>
      <c r="M56" s="82">
        <f>IFERROR(COUNTIFS('Audit grid'!$H:$H,'CAP follow up'!M$41,'Audit grid'!$D:$D,'CAP follow up'!$C56,'Audit grid'!$E:$E,'CAP follow up'!$D56,'Audit grid'!$R:$R,$K$40),"N/A")</f>
        <v>3</v>
      </c>
      <c r="N56" s="56">
        <f>IFERROR(COUNTIFS('Audit grid'!$H:$H,'CAP follow up'!N$41,'Audit grid'!$D:$D,'CAP follow up'!$C56,'Audit grid'!$E:$E,'CAP follow up'!$D56,'Audit grid'!$R:$R,$N$40),"N/A")</f>
        <v>0</v>
      </c>
      <c r="O56" s="56">
        <f>IFERROR(COUNTIFS('Audit grid'!$H:$H,'CAP follow up'!O$41,'Audit grid'!$D:$D,'CAP follow up'!$C56,'Audit grid'!$E:$E,'CAP follow up'!$D56,'Audit grid'!$R:$R,$N$40),"N/A")</f>
        <v>0</v>
      </c>
      <c r="P56" s="57">
        <f>IFERROR(COUNTIFS('Audit grid'!$H:$H,'CAP follow up'!P$41,'Audit grid'!$D:$D,'CAP follow up'!$C56,'Audit grid'!$E:$E,'CAP follow up'!$D56,'Audit grid'!$R:$R,$N$40),"N/A")</f>
        <v>0</v>
      </c>
      <c r="Q56" s="71"/>
    </row>
    <row r="57" spans="2:17" ht="17" x14ac:dyDescent="0.2">
      <c r="B57" s="70"/>
      <c r="C57" s="49" t="s">
        <v>72</v>
      </c>
      <c r="D57" s="50" t="s">
        <v>87</v>
      </c>
      <c r="E57" s="81">
        <f>IFERROR(COUNTIFS('Audit grid'!$H:$H,'CAP follow up'!E$41,'Audit grid'!$D:$D,'CAP follow up'!$C57,'Audit grid'!$E:$E,'CAP follow up'!$D57),"N/A")</f>
        <v>0</v>
      </c>
      <c r="F57" s="56">
        <f>IFERROR(COUNTIFS('Audit grid'!$H:$H,'CAP follow up'!F$41,'Audit grid'!$D:$D,'CAP follow up'!$C57,'Audit grid'!$E:$E,'CAP follow up'!$D57),"N/A")</f>
        <v>1</v>
      </c>
      <c r="G57" s="82">
        <f>IFERROR(COUNTIFS('Audit grid'!$H:$H,'CAP follow up'!G$41,'Audit grid'!$D:$D,'CAP follow up'!$C57,'Audit grid'!$E:$E,'CAP follow up'!$D57),"N/A")</f>
        <v>0</v>
      </c>
      <c r="H57" s="56">
        <f>IFERROR(COUNTIFS('Audit grid'!$H:$H,'CAP follow up'!H$41,'Audit grid'!$D:$D,'CAP follow up'!$C57,'Audit grid'!$E:$E,'CAP follow up'!$D57,'Audit grid'!$R:$R,$H$40),"N/A")</f>
        <v>0</v>
      </c>
      <c r="I57" s="56">
        <f>IFERROR(COUNTIFS('Audit grid'!$H:$H,'CAP follow up'!I$41,'Audit grid'!$D:$D,'CAP follow up'!$C57,'Audit grid'!$E:$E,'CAP follow up'!$D57,'Audit grid'!$R:$R,$H$40),"N/A")</f>
        <v>0</v>
      </c>
      <c r="J57" s="56">
        <f>IFERROR(COUNTIFS('Audit grid'!$H:$H,'CAP follow up'!J$41,'Audit grid'!$D:$D,'CAP follow up'!$C57,'Audit grid'!$E:$E,'CAP follow up'!$D57,'Audit grid'!$R:$R,$H$40),"N/A")</f>
        <v>0</v>
      </c>
      <c r="K57" s="81">
        <f>IFERROR(COUNTIFS('Audit grid'!$H:$H,'CAP follow up'!K$41,'Audit grid'!$D:$D,'CAP follow up'!$C57,'Audit grid'!$E:$E,'CAP follow up'!$D57,'Audit grid'!$R:$R,$K$40),"N/A")</f>
        <v>0</v>
      </c>
      <c r="L57" s="56">
        <f>IFERROR(COUNTIFS('Audit grid'!$H:$H,'CAP follow up'!L$41,'Audit grid'!$D:$D,'CAP follow up'!$C57,'Audit grid'!$E:$E,'CAP follow up'!$D57,'Audit grid'!$R:$R,$K$40),"N/A")</f>
        <v>1</v>
      </c>
      <c r="M57" s="82">
        <f>IFERROR(COUNTIFS('Audit grid'!$H:$H,'CAP follow up'!M$41,'Audit grid'!$D:$D,'CAP follow up'!$C57,'Audit grid'!$E:$E,'CAP follow up'!$D57,'Audit grid'!$R:$R,$K$40),"N/A")</f>
        <v>0</v>
      </c>
      <c r="N57" s="56">
        <f>IFERROR(COUNTIFS('Audit grid'!$H:$H,'CAP follow up'!N$41,'Audit grid'!$D:$D,'CAP follow up'!$C57,'Audit grid'!$E:$E,'CAP follow up'!$D57,'Audit grid'!$R:$R,$N$40),"N/A")</f>
        <v>0</v>
      </c>
      <c r="O57" s="56">
        <f>IFERROR(COUNTIFS('Audit grid'!$H:$H,'CAP follow up'!O$41,'Audit grid'!$D:$D,'CAP follow up'!$C57,'Audit grid'!$E:$E,'CAP follow up'!$D57,'Audit grid'!$R:$R,$N$40),"N/A")</f>
        <v>0</v>
      </c>
      <c r="P57" s="57">
        <f>IFERROR(COUNTIFS('Audit grid'!$H:$H,'CAP follow up'!P$41,'Audit grid'!$D:$D,'CAP follow up'!$C57,'Audit grid'!$E:$E,'CAP follow up'!$D57,'Audit grid'!$R:$R,$N$40),"N/A")</f>
        <v>0</v>
      </c>
      <c r="Q57" s="71"/>
    </row>
    <row r="58" spans="2:17" ht="34" x14ac:dyDescent="0.2">
      <c r="B58" s="70"/>
      <c r="C58" s="49" t="s">
        <v>72</v>
      </c>
      <c r="D58" s="50" t="s">
        <v>88</v>
      </c>
      <c r="E58" s="81">
        <f>IFERROR(COUNTIFS('Audit grid'!$H:$H,'CAP follow up'!E$41,'Audit grid'!$D:$D,'CAP follow up'!$C58,'Audit grid'!$E:$E,'CAP follow up'!$D58),"N/A")</f>
        <v>0</v>
      </c>
      <c r="F58" s="56">
        <f>IFERROR(COUNTIFS('Audit grid'!$H:$H,'CAP follow up'!F$41,'Audit grid'!$D:$D,'CAP follow up'!$C58,'Audit grid'!$E:$E,'CAP follow up'!$D58),"N/A")</f>
        <v>0</v>
      </c>
      <c r="G58" s="82">
        <f>IFERROR(COUNTIFS('Audit grid'!$H:$H,'CAP follow up'!G$41,'Audit grid'!$D:$D,'CAP follow up'!$C58,'Audit grid'!$E:$E,'CAP follow up'!$D58),"N/A")</f>
        <v>1</v>
      </c>
      <c r="H58" s="56">
        <f>IFERROR(COUNTIFS('Audit grid'!$H:$H,'CAP follow up'!H$41,'Audit grid'!$D:$D,'CAP follow up'!$C58,'Audit grid'!$E:$E,'CAP follow up'!$D58,'Audit grid'!$R:$R,$H$40),"N/A")</f>
        <v>0</v>
      </c>
      <c r="I58" s="56">
        <f>IFERROR(COUNTIFS('Audit grid'!$H:$H,'CAP follow up'!I$41,'Audit grid'!$D:$D,'CAP follow up'!$C58,'Audit grid'!$E:$E,'CAP follow up'!$D58,'Audit grid'!$R:$R,$H$40),"N/A")</f>
        <v>0</v>
      </c>
      <c r="J58" s="56">
        <f>IFERROR(COUNTIFS('Audit grid'!$H:$H,'CAP follow up'!J$41,'Audit grid'!$D:$D,'CAP follow up'!$C58,'Audit grid'!$E:$E,'CAP follow up'!$D58,'Audit grid'!$R:$R,$H$40),"N/A")</f>
        <v>0</v>
      </c>
      <c r="K58" s="81">
        <f>IFERROR(COUNTIFS('Audit grid'!$H:$H,'CAP follow up'!K$41,'Audit grid'!$D:$D,'CAP follow up'!$C58,'Audit grid'!$E:$E,'CAP follow up'!$D58,'Audit grid'!$R:$R,$K$40),"N/A")</f>
        <v>0</v>
      </c>
      <c r="L58" s="56">
        <f>IFERROR(COUNTIFS('Audit grid'!$H:$H,'CAP follow up'!L$41,'Audit grid'!$D:$D,'CAP follow up'!$C58,'Audit grid'!$E:$E,'CAP follow up'!$D58,'Audit grid'!$R:$R,$K$40),"N/A")</f>
        <v>0</v>
      </c>
      <c r="M58" s="82">
        <f>IFERROR(COUNTIFS('Audit grid'!$H:$H,'CAP follow up'!M$41,'Audit grid'!$D:$D,'CAP follow up'!$C58,'Audit grid'!$E:$E,'CAP follow up'!$D58,'Audit grid'!$R:$R,$K$40),"N/A")</f>
        <v>1</v>
      </c>
      <c r="N58" s="56">
        <f>IFERROR(COUNTIFS('Audit grid'!$H:$H,'CAP follow up'!N$41,'Audit grid'!$D:$D,'CAP follow up'!$C58,'Audit grid'!$E:$E,'CAP follow up'!$D58,'Audit grid'!$R:$R,$N$40),"N/A")</f>
        <v>0</v>
      </c>
      <c r="O58" s="56">
        <f>IFERROR(COUNTIFS('Audit grid'!$H:$H,'CAP follow up'!O$41,'Audit grid'!$D:$D,'CAP follow up'!$C58,'Audit grid'!$E:$E,'CAP follow up'!$D58,'Audit grid'!$R:$R,$N$40),"N/A")</f>
        <v>0</v>
      </c>
      <c r="P58" s="57">
        <f>IFERROR(COUNTIFS('Audit grid'!$H:$H,'CAP follow up'!P$41,'Audit grid'!$D:$D,'CAP follow up'!$C58,'Audit grid'!$E:$E,'CAP follow up'!$D58,'Audit grid'!$R:$R,$N$40),"N/A")</f>
        <v>0</v>
      </c>
      <c r="Q58" s="71"/>
    </row>
    <row r="59" spans="2:17" ht="17" x14ac:dyDescent="0.2">
      <c r="B59" s="70"/>
      <c r="C59" s="49" t="s">
        <v>72</v>
      </c>
      <c r="D59" s="50" t="s">
        <v>89</v>
      </c>
      <c r="E59" s="81">
        <f>IFERROR(COUNTIFS('Audit grid'!$H:$H,'CAP follow up'!E$41,'Audit grid'!$D:$D,'CAP follow up'!$C59,'Audit grid'!$E:$E,'CAP follow up'!$D59),"N/A")</f>
        <v>0</v>
      </c>
      <c r="F59" s="56">
        <f>IFERROR(COUNTIFS('Audit grid'!$H:$H,'CAP follow up'!F$41,'Audit grid'!$D:$D,'CAP follow up'!$C59,'Audit grid'!$E:$E,'CAP follow up'!$D59),"N/A")</f>
        <v>5</v>
      </c>
      <c r="G59" s="82">
        <f>IFERROR(COUNTIFS('Audit grid'!$H:$H,'CAP follow up'!G$41,'Audit grid'!$D:$D,'CAP follow up'!$C59,'Audit grid'!$E:$E,'CAP follow up'!$D59),"N/A")</f>
        <v>0</v>
      </c>
      <c r="H59" s="56">
        <f>IFERROR(COUNTIFS('Audit grid'!$H:$H,'CAP follow up'!H$41,'Audit grid'!$D:$D,'CAP follow up'!$C59,'Audit grid'!$E:$E,'CAP follow up'!$D59,'Audit grid'!$R:$R,$H$40),"N/A")</f>
        <v>0</v>
      </c>
      <c r="I59" s="56">
        <f>IFERROR(COUNTIFS('Audit grid'!$H:$H,'CAP follow up'!I$41,'Audit grid'!$D:$D,'CAP follow up'!$C59,'Audit grid'!$E:$E,'CAP follow up'!$D59,'Audit grid'!$R:$R,$H$40),"N/A")</f>
        <v>0</v>
      </c>
      <c r="J59" s="56">
        <f>IFERROR(COUNTIFS('Audit grid'!$H:$H,'CAP follow up'!J$41,'Audit grid'!$D:$D,'CAP follow up'!$C59,'Audit grid'!$E:$E,'CAP follow up'!$D59,'Audit grid'!$R:$R,$H$40),"N/A")</f>
        <v>0</v>
      </c>
      <c r="K59" s="81">
        <f>IFERROR(COUNTIFS('Audit grid'!$H:$H,'CAP follow up'!K$41,'Audit grid'!$D:$D,'CAP follow up'!$C59,'Audit grid'!$E:$E,'CAP follow up'!$D59,'Audit grid'!$R:$R,$K$40),"N/A")</f>
        <v>0</v>
      </c>
      <c r="L59" s="56">
        <f>IFERROR(COUNTIFS('Audit grid'!$H:$H,'CAP follow up'!L$41,'Audit grid'!$D:$D,'CAP follow up'!$C59,'Audit grid'!$E:$E,'CAP follow up'!$D59,'Audit grid'!$R:$R,$K$40),"N/A")</f>
        <v>5</v>
      </c>
      <c r="M59" s="82">
        <f>IFERROR(COUNTIFS('Audit grid'!$H:$H,'CAP follow up'!M$41,'Audit grid'!$D:$D,'CAP follow up'!$C59,'Audit grid'!$E:$E,'CAP follow up'!$D59,'Audit grid'!$R:$R,$K$40),"N/A")</f>
        <v>0</v>
      </c>
      <c r="N59" s="56">
        <f>IFERROR(COUNTIFS('Audit grid'!$H:$H,'CAP follow up'!N$41,'Audit grid'!$D:$D,'CAP follow up'!$C59,'Audit grid'!$E:$E,'CAP follow up'!$D59,'Audit grid'!$R:$R,$N$40),"N/A")</f>
        <v>0</v>
      </c>
      <c r="O59" s="56">
        <f>IFERROR(COUNTIFS('Audit grid'!$H:$H,'CAP follow up'!O$41,'Audit grid'!$D:$D,'CAP follow up'!$C59,'Audit grid'!$E:$E,'CAP follow up'!$D59,'Audit grid'!$R:$R,$N$40),"N/A")</f>
        <v>0</v>
      </c>
      <c r="P59" s="57">
        <f>IFERROR(COUNTIFS('Audit grid'!$H:$H,'CAP follow up'!P$41,'Audit grid'!$D:$D,'CAP follow up'!$C59,'Audit grid'!$E:$E,'CAP follow up'!$D59,'Audit grid'!$R:$R,$N$40),"N/A")</f>
        <v>0</v>
      </c>
      <c r="Q59" s="71"/>
    </row>
    <row r="60" spans="2:17" ht="17" x14ac:dyDescent="0.2">
      <c r="B60" s="70"/>
      <c r="C60" s="49" t="s">
        <v>72</v>
      </c>
      <c r="D60" s="50" t="s">
        <v>90</v>
      </c>
      <c r="E60" s="81">
        <f>IFERROR(COUNTIFS('Audit grid'!$H:$H,'CAP follow up'!E$41,'Audit grid'!$D:$D,'CAP follow up'!$C60,'Audit grid'!$E:$E,'CAP follow up'!$D60),"N/A")</f>
        <v>1</v>
      </c>
      <c r="F60" s="56">
        <f>IFERROR(COUNTIFS('Audit grid'!$H:$H,'CAP follow up'!F$41,'Audit grid'!$D:$D,'CAP follow up'!$C60,'Audit grid'!$E:$E,'CAP follow up'!$D60),"N/A")</f>
        <v>5</v>
      </c>
      <c r="G60" s="82">
        <f>IFERROR(COUNTIFS('Audit grid'!$H:$H,'CAP follow up'!G$41,'Audit grid'!$D:$D,'CAP follow up'!$C60,'Audit grid'!$E:$E,'CAP follow up'!$D60),"N/A")</f>
        <v>0</v>
      </c>
      <c r="H60" s="56">
        <f>IFERROR(COUNTIFS('Audit grid'!$H:$H,'CAP follow up'!H$41,'Audit grid'!$D:$D,'CAP follow up'!$C60,'Audit grid'!$E:$E,'CAP follow up'!$D60,'Audit grid'!$R:$R,$H$40),"N/A")</f>
        <v>0</v>
      </c>
      <c r="I60" s="56">
        <f>IFERROR(COUNTIFS('Audit grid'!$H:$H,'CAP follow up'!I$41,'Audit grid'!$D:$D,'CAP follow up'!$C60,'Audit grid'!$E:$E,'CAP follow up'!$D60,'Audit grid'!$R:$R,$H$40),"N/A")</f>
        <v>0</v>
      </c>
      <c r="J60" s="56">
        <f>IFERROR(COUNTIFS('Audit grid'!$H:$H,'CAP follow up'!J$41,'Audit grid'!$D:$D,'CAP follow up'!$C60,'Audit grid'!$E:$E,'CAP follow up'!$D60,'Audit grid'!$R:$R,$H$40),"N/A")</f>
        <v>0</v>
      </c>
      <c r="K60" s="81">
        <f>IFERROR(COUNTIFS('Audit grid'!$H:$H,'CAP follow up'!K$41,'Audit grid'!$D:$D,'CAP follow up'!$C60,'Audit grid'!$E:$E,'CAP follow up'!$D60,'Audit grid'!$R:$R,$K$40),"N/A")</f>
        <v>1</v>
      </c>
      <c r="L60" s="56">
        <f>IFERROR(COUNTIFS('Audit grid'!$H:$H,'CAP follow up'!L$41,'Audit grid'!$D:$D,'CAP follow up'!$C60,'Audit grid'!$E:$E,'CAP follow up'!$D60,'Audit grid'!$R:$R,$K$40),"N/A")</f>
        <v>5</v>
      </c>
      <c r="M60" s="82">
        <f>IFERROR(COUNTIFS('Audit grid'!$H:$H,'CAP follow up'!M$41,'Audit grid'!$D:$D,'CAP follow up'!$C60,'Audit grid'!$E:$E,'CAP follow up'!$D60,'Audit grid'!$R:$R,$K$40),"N/A")</f>
        <v>0</v>
      </c>
      <c r="N60" s="56">
        <f>IFERROR(COUNTIFS('Audit grid'!$H:$H,'CAP follow up'!N$41,'Audit grid'!$D:$D,'CAP follow up'!$C60,'Audit grid'!$E:$E,'CAP follow up'!$D60,'Audit grid'!$R:$R,$N$40),"N/A")</f>
        <v>0</v>
      </c>
      <c r="O60" s="56">
        <f>IFERROR(COUNTIFS('Audit grid'!$H:$H,'CAP follow up'!O$41,'Audit grid'!$D:$D,'CAP follow up'!$C60,'Audit grid'!$E:$E,'CAP follow up'!$D60,'Audit grid'!$R:$R,$N$40),"N/A")</f>
        <v>0</v>
      </c>
      <c r="P60" s="57">
        <f>IFERROR(COUNTIFS('Audit grid'!$H:$H,'CAP follow up'!P$41,'Audit grid'!$D:$D,'CAP follow up'!$C60,'Audit grid'!$E:$E,'CAP follow up'!$D60,'Audit grid'!$R:$R,$N$40),"N/A")</f>
        <v>0</v>
      </c>
      <c r="Q60" s="71"/>
    </row>
    <row r="61" spans="2:17" ht="17" x14ac:dyDescent="0.2">
      <c r="B61" s="70"/>
      <c r="C61" s="49" t="s">
        <v>72</v>
      </c>
      <c r="D61" s="50" t="s">
        <v>91</v>
      </c>
      <c r="E61" s="81">
        <f>IFERROR(COUNTIFS('Audit grid'!$H:$H,'CAP follow up'!E$41,'Audit grid'!$D:$D,'CAP follow up'!$C61,'Audit grid'!$E:$E,'CAP follow up'!$D61),"N/A")</f>
        <v>1</v>
      </c>
      <c r="F61" s="56">
        <f>IFERROR(COUNTIFS('Audit grid'!$H:$H,'CAP follow up'!F$41,'Audit grid'!$D:$D,'CAP follow up'!$C61,'Audit grid'!$E:$E,'CAP follow up'!$D61),"N/A")</f>
        <v>8</v>
      </c>
      <c r="G61" s="82">
        <f>IFERROR(COUNTIFS('Audit grid'!$H:$H,'CAP follow up'!G$41,'Audit grid'!$D:$D,'CAP follow up'!$C61,'Audit grid'!$E:$E,'CAP follow up'!$D61),"N/A")</f>
        <v>1</v>
      </c>
      <c r="H61" s="56">
        <f>IFERROR(COUNTIFS('Audit grid'!$H:$H,'CAP follow up'!H$41,'Audit grid'!$D:$D,'CAP follow up'!$C61,'Audit grid'!$E:$E,'CAP follow up'!$D61,'Audit grid'!$R:$R,$H$40),"N/A")</f>
        <v>0</v>
      </c>
      <c r="I61" s="56">
        <f>IFERROR(COUNTIFS('Audit grid'!$H:$H,'CAP follow up'!I$41,'Audit grid'!$D:$D,'CAP follow up'!$C61,'Audit grid'!$E:$E,'CAP follow up'!$D61,'Audit grid'!$R:$R,$H$40),"N/A")</f>
        <v>0</v>
      </c>
      <c r="J61" s="56">
        <f>IFERROR(COUNTIFS('Audit grid'!$H:$H,'CAP follow up'!J$41,'Audit grid'!$D:$D,'CAP follow up'!$C61,'Audit grid'!$E:$E,'CAP follow up'!$D61,'Audit grid'!$R:$R,$H$40),"N/A")</f>
        <v>0</v>
      </c>
      <c r="K61" s="81">
        <f>IFERROR(COUNTIFS('Audit grid'!$H:$H,'CAP follow up'!K$41,'Audit grid'!$D:$D,'CAP follow up'!$C61,'Audit grid'!$E:$E,'CAP follow up'!$D61,'Audit grid'!$R:$R,$K$40),"N/A")</f>
        <v>1</v>
      </c>
      <c r="L61" s="56">
        <f>IFERROR(COUNTIFS('Audit grid'!$H:$H,'CAP follow up'!L$41,'Audit grid'!$D:$D,'CAP follow up'!$C61,'Audit grid'!$E:$E,'CAP follow up'!$D61,'Audit grid'!$R:$R,$K$40),"N/A")</f>
        <v>8</v>
      </c>
      <c r="M61" s="82">
        <f>IFERROR(COUNTIFS('Audit grid'!$H:$H,'CAP follow up'!M$41,'Audit grid'!$D:$D,'CAP follow up'!$C61,'Audit grid'!$E:$E,'CAP follow up'!$D61,'Audit grid'!$R:$R,$K$40),"N/A")</f>
        <v>1</v>
      </c>
      <c r="N61" s="56">
        <f>IFERROR(COUNTIFS('Audit grid'!$H:$H,'CAP follow up'!N$41,'Audit grid'!$D:$D,'CAP follow up'!$C61,'Audit grid'!$E:$E,'CAP follow up'!$D61,'Audit grid'!$R:$R,$N$40),"N/A")</f>
        <v>0</v>
      </c>
      <c r="O61" s="56">
        <f>IFERROR(COUNTIFS('Audit grid'!$H:$H,'CAP follow up'!O$41,'Audit grid'!$D:$D,'CAP follow up'!$C61,'Audit grid'!$E:$E,'CAP follow up'!$D61,'Audit grid'!$R:$R,$N$40),"N/A")</f>
        <v>0</v>
      </c>
      <c r="P61" s="57">
        <f>IFERROR(COUNTIFS('Audit grid'!$H:$H,'CAP follow up'!P$41,'Audit grid'!$D:$D,'CAP follow up'!$C61,'Audit grid'!$E:$E,'CAP follow up'!$D61,'Audit grid'!$R:$R,$N$40),"N/A")</f>
        <v>0</v>
      </c>
      <c r="Q61" s="71"/>
    </row>
    <row r="62" spans="2:17" ht="17" x14ac:dyDescent="0.2">
      <c r="B62" s="70"/>
      <c r="C62" s="49" t="s">
        <v>72</v>
      </c>
      <c r="D62" s="50" t="s">
        <v>92</v>
      </c>
      <c r="E62" s="81">
        <f>IFERROR(COUNTIFS('Audit grid'!$H:$H,'CAP follow up'!E$41,'Audit grid'!$D:$D,'CAP follow up'!$C62,'Audit grid'!$E:$E,'CAP follow up'!$D62),"N/A")</f>
        <v>0</v>
      </c>
      <c r="F62" s="56">
        <f>IFERROR(COUNTIFS('Audit grid'!$H:$H,'CAP follow up'!F$41,'Audit grid'!$D:$D,'CAP follow up'!$C62,'Audit grid'!$E:$E,'CAP follow up'!$D62),"N/A")</f>
        <v>5</v>
      </c>
      <c r="G62" s="82">
        <f>IFERROR(COUNTIFS('Audit grid'!$H:$H,'CAP follow up'!G$41,'Audit grid'!$D:$D,'CAP follow up'!$C62,'Audit grid'!$E:$E,'CAP follow up'!$D62),"N/A")</f>
        <v>2</v>
      </c>
      <c r="H62" s="56">
        <f>IFERROR(COUNTIFS('Audit grid'!$H:$H,'CAP follow up'!H$41,'Audit grid'!$D:$D,'CAP follow up'!$C62,'Audit grid'!$E:$E,'CAP follow up'!$D62,'Audit grid'!$R:$R,$H$40),"N/A")</f>
        <v>0</v>
      </c>
      <c r="I62" s="56">
        <f>IFERROR(COUNTIFS('Audit grid'!$H:$H,'CAP follow up'!I$41,'Audit grid'!$D:$D,'CAP follow up'!$C62,'Audit grid'!$E:$E,'CAP follow up'!$D62,'Audit grid'!$R:$R,$H$40),"N/A")</f>
        <v>0</v>
      </c>
      <c r="J62" s="56">
        <f>IFERROR(COUNTIFS('Audit grid'!$H:$H,'CAP follow up'!J$41,'Audit grid'!$D:$D,'CAP follow up'!$C62,'Audit grid'!$E:$E,'CAP follow up'!$D62,'Audit grid'!$R:$R,$H$40),"N/A")</f>
        <v>0</v>
      </c>
      <c r="K62" s="81">
        <f>IFERROR(COUNTIFS('Audit grid'!$H:$H,'CAP follow up'!K$41,'Audit grid'!$D:$D,'CAP follow up'!$C62,'Audit grid'!$E:$E,'CAP follow up'!$D62,'Audit grid'!$R:$R,$K$40),"N/A")</f>
        <v>0</v>
      </c>
      <c r="L62" s="56">
        <f>IFERROR(COUNTIFS('Audit grid'!$H:$H,'CAP follow up'!L$41,'Audit grid'!$D:$D,'CAP follow up'!$C62,'Audit grid'!$E:$E,'CAP follow up'!$D62,'Audit grid'!$R:$R,$K$40),"N/A")</f>
        <v>5</v>
      </c>
      <c r="M62" s="82">
        <f>IFERROR(COUNTIFS('Audit grid'!$H:$H,'CAP follow up'!M$41,'Audit grid'!$D:$D,'CAP follow up'!$C62,'Audit grid'!$E:$E,'CAP follow up'!$D62,'Audit grid'!$R:$R,$K$40),"N/A")</f>
        <v>2</v>
      </c>
      <c r="N62" s="56">
        <f>IFERROR(COUNTIFS('Audit grid'!$H:$H,'CAP follow up'!N$41,'Audit grid'!$D:$D,'CAP follow up'!$C62,'Audit grid'!$E:$E,'CAP follow up'!$D62,'Audit grid'!$R:$R,$N$40),"N/A")</f>
        <v>0</v>
      </c>
      <c r="O62" s="56">
        <f>IFERROR(COUNTIFS('Audit grid'!$H:$H,'CAP follow up'!O$41,'Audit grid'!$D:$D,'CAP follow up'!$C62,'Audit grid'!$E:$E,'CAP follow up'!$D62,'Audit grid'!$R:$R,$N$40),"N/A")</f>
        <v>0</v>
      </c>
      <c r="P62" s="57">
        <f>IFERROR(COUNTIFS('Audit grid'!$H:$H,'CAP follow up'!P$41,'Audit grid'!$D:$D,'CAP follow up'!$C62,'Audit grid'!$E:$E,'CAP follow up'!$D62,'Audit grid'!$R:$R,$N$40),"N/A")</f>
        <v>0</v>
      </c>
      <c r="Q62" s="71"/>
    </row>
    <row r="63" spans="2:17" ht="34" x14ac:dyDescent="0.2">
      <c r="B63" s="70"/>
      <c r="C63" s="49" t="s">
        <v>72</v>
      </c>
      <c r="D63" s="50" t="s">
        <v>93</v>
      </c>
      <c r="E63" s="81">
        <f>IFERROR(COUNTIFS('Audit grid'!$H:$H,'CAP follow up'!E$41,'Audit grid'!$D:$D,'CAP follow up'!$C63,'Audit grid'!$E:$E,'CAP follow up'!$D63),"N/A")</f>
        <v>0</v>
      </c>
      <c r="F63" s="56">
        <f>IFERROR(COUNTIFS('Audit grid'!$H:$H,'CAP follow up'!F$41,'Audit grid'!$D:$D,'CAP follow up'!$C63,'Audit grid'!$E:$E,'CAP follow up'!$D63),"N/A")</f>
        <v>1</v>
      </c>
      <c r="G63" s="82">
        <f>IFERROR(COUNTIFS('Audit grid'!$H:$H,'CAP follow up'!G$41,'Audit grid'!$D:$D,'CAP follow up'!$C63,'Audit grid'!$E:$E,'CAP follow up'!$D63),"N/A")</f>
        <v>0</v>
      </c>
      <c r="H63" s="56">
        <f>IFERROR(COUNTIFS('Audit grid'!$H:$H,'CAP follow up'!H$41,'Audit grid'!$D:$D,'CAP follow up'!$C63,'Audit grid'!$E:$E,'CAP follow up'!$D63,'Audit grid'!$R:$R,$H$40),"N/A")</f>
        <v>0</v>
      </c>
      <c r="I63" s="56">
        <f>IFERROR(COUNTIFS('Audit grid'!$H:$H,'CAP follow up'!I$41,'Audit grid'!$D:$D,'CAP follow up'!$C63,'Audit grid'!$E:$E,'CAP follow up'!$D63,'Audit grid'!$R:$R,$H$40),"N/A")</f>
        <v>0</v>
      </c>
      <c r="J63" s="56">
        <f>IFERROR(COUNTIFS('Audit grid'!$H:$H,'CAP follow up'!J$41,'Audit grid'!$D:$D,'CAP follow up'!$C63,'Audit grid'!$E:$E,'CAP follow up'!$D63,'Audit grid'!$R:$R,$H$40),"N/A")</f>
        <v>0</v>
      </c>
      <c r="K63" s="81">
        <f>IFERROR(COUNTIFS('Audit grid'!$H:$H,'CAP follow up'!K$41,'Audit grid'!$D:$D,'CAP follow up'!$C63,'Audit grid'!$E:$E,'CAP follow up'!$D63,'Audit grid'!$R:$R,$K$40),"N/A")</f>
        <v>0</v>
      </c>
      <c r="L63" s="56">
        <f>IFERROR(COUNTIFS('Audit grid'!$H:$H,'CAP follow up'!L$41,'Audit grid'!$D:$D,'CAP follow up'!$C63,'Audit grid'!$E:$E,'CAP follow up'!$D63,'Audit grid'!$R:$R,$K$40),"N/A")</f>
        <v>1</v>
      </c>
      <c r="M63" s="82">
        <f>IFERROR(COUNTIFS('Audit grid'!$H:$H,'CAP follow up'!M$41,'Audit grid'!$D:$D,'CAP follow up'!$C63,'Audit grid'!$E:$E,'CAP follow up'!$D63,'Audit grid'!$R:$R,$K$40),"N/A")</f>
        <v>0</v>
      </c>
      <c r="N63" s="56">
        <f>IFERROR(COUNTIFS('Audit grid'!$H:$H,'CAP follow up'!N$41,'Audit grid'!$D:$D,'CAP follow up'!$C63,'Audit grid'!$E:$E,'CAP follow up'!$D63,'Audit grid'!$R:$R,$N$40),"N/A")</f>
        <v>0</v>
      </c>
      <c r="O63" s="56">
        <f>IFERROR(COUNTIFS('Audit grid'!$H:$H,'CAP follow up'!O$41,'Audit grid'!$D:$D,'CAP follow up'!$C63,'Audit grid'!$E:$E,'CAP follow up'!$D63,'Audit grid'!$R:$R,$N$40),"N/A")</f>
        <v>0</v>
      </c>
      <c r="P63" s="57">
        <f>IFERROR(COUNTIFS('Audit grid'!$H:$H,'CAP follow up'!P$41,'Audit grid'!$D:$D,'CAP follow up'!$C63,'Audit grid'!$E:$E,'CAP follow up'!$D63,'Audit grid'!$R:$R,$N$40),"N/A")</f>
        <v>0</v>
      </c>
      <c r="Q63" s="71"/>
    </row>
    <row r="64" spans="2:17" ht="17" x14ac:dyDescent="0.2">
      <c r="B64" s="70"/>
      <c r="C64" s="49" t="s">
        <v>72</v>
      </c>
      <c r="D64" s="50" t="s">
        <v>94</v>
      </c>
      <c r="E64" s="81">
        <f>IFERROR(COUNTIFS('Audit grid'!$H:$H,'CAP follow up'!E$41,'Audit grid'!$D:$D,'CAP follow up'!$C64,'Audit grid'!$E:$E,'CAP follow up'!$D64),"N/A")</f>
        <v>0</v>
      </c>
      <c r="F64" s="56">
        <f>IFERROR(COUNTIFS('Audit grid'!$H:$H,'CAP follow up'!F$41,'Audit grid'!$D:$D,'CAP follow up'!$C64,'Audit grid'!$E:$E,'CAP follow up'!$D64),"N/A")</f>
        <v>1</v>
      </c>
      <c r="G64" s="82">
        <f>IFERROR(COUNTIFS('Audit grid'!$H:$H,'CAP follow up'!G$41,'Audit grid'!$D:$D,'CAP follow up'!$C64,'Audit grid'!$E:$E,'CAP follow up'!$D64),"N/A")</f>
        <v>0</v>
      </c>
      <c r="H64" s="56">
        <f>IFERROR(COUNTIFS('Audit grid'!$H:$H,'CAP follow up'!H$41,'Audit grid'!$D:$D,'CAP follow up'!$C64,'Audit grid'!$E:$E,'CAP follow up'!$D64,'Audit grid'!$R:$R,$H$40),"N/A")</f>
        <v>0</v>
      </c>
      <c r="I64" s="56">
        <f>IFERROR(COUNTIFS('Audit grid'!$H:$H,'CAP follow up'!I$41,'Audit grid'!$D:$D,'CAP follow up'!$C64,'Audit grid'!$E:$E,'CAP follow up'!$D64,'Audit grid'!$R:$R,$H$40),"N/A")</f>
        <v>0</v>
      </c>
      <c r="J64" s="56">
        <f>IFERROR(COUNTIFS('Audit grid'!$H:$H,'CAP follow up'!J$41,'Audit grid'!$D:$D,'CAP follow up'!$C64,'Audit grid'!$E:$E,'CAP follow up'!$D64,'Audit grid'!$R:$R,$H$40),"N/A")</f>
        <v>0</v>
      </c>
      <c r="K64" s="81">
        <f>IFERROR(COUNTIFS('Audit grid'!$H:$H,'CAP follow up'!K$41,'Audit grid'!$D:$D,'CAP follow up'!$C64,'Audit grid'!$E:$E,'CAP follow up'!$D64,'Audit grid'!$R:$R,$K$40),"N/A")</f>
        <v>0</v>
      </c>
      <c r="L64" s="56">
        <f>IFERROR(COUNTIFS('Audit grid'!$H:$H,'CAP follow up'!L$41,'Audit grid'!$D:$D,'CAP follow up'!$C64,'Audit grid'!$E:$E,'CAP follow up'!$D64,'Audit grid'!$R:$R,$K$40),"N/A")</f>
        <v>1</v>
      </c>
      <c r="M64" s="82">
        <f>IFERROR(COUNTIFS('Audit grid'!$H:$H,'CAP follow up'!M$41,'Audit grid'!$D:$D,'CAP follow up'!$C64,'Audit grid'!$E:$E,'CAP follow up'!$D64,'Audit grid'!$R:$R,$K$40),"N/A")</f>
        <v>0</v>
      </c>
      <c r="N64" s="56">
        <f>IFERROR(COUNTIFS('Audit grid'!$H:$H,'CAP follow up'!N$41,'Audit grid'!$D:$D,'CAP follow up'!$C64,'Audit grid'!$E:$E,'CAP follow up'!$D64,'Audit grid'!$R:$R,$N$40),"N/A")</f>
        <v>0</v>
      </c>
      <c r="O64" s="56">
        <f>IFERROR(COUNTIFS('Audit grid'!$H:$H,'CAP follow up'!O$41,'Audit grid'!$D:$D,'CAP follow up'!$C64,'Audit grid'!$E:$E,'CAP follow up'!$D64,'Audit grid'!$R:$R,$N$40),"N/A")</f>
        <v>0</v>
      </c>
      <c r="P64" s="57">
        <f>IFERROR(COUNTIFS('Audit grid'!$H:$H,'CAP follow up'!P$41,'Audit grid'!$D:$D,'CAP follow up'!$C64,'Audit grid'!$E:$E,'CAP follow up'!$D64,'Audit grid'!$R:$R,$N$40),"N/A")</f>
        <v>0</v>
      </c>
      <c r="Q64" s="71"/>
    </row>
    <row r="65" spans="2:17" ht="17" x14ac:dyDescent="0.2">
      <c r="B65" s="70"/>
      <c r="C65" s="49" t="s">
        <v>72</v>
      </c>
      <c r="D65" s="50" t="s">
        <v>95</v>
      </c>
      <c r="E65" s="81">
        <f>IFERROR(COUNTIFS('Audit grid'!$H:$H,'CAP follow up'!E$41,'Audit grid'!$D:$D,'CAP follow up'!$C65,'Audit grid'!$E:$E,'CAP follow up'!$D65),"N/A")</f>
        <v>0</v>
      </c>
      <c r="F65" s="56">
        <f>IFERROR(COUNTIFS('Audit grid'!$H:$H,'CAP follow up'!F$41,'Audit grid'!$D:$D,'CAP follow up'!$C65,'Audit grid'!$E:$E,'CAP follow up'!$D65),"N/A")</f>
        <v>2</v>
      </c>
      <c r="G65" s="82">
        <f>IFERROR(COUNTIFS('Audit grid'!$H:$H,'CAP follow up'!G$41,'Audit grid'!$D:$D,'CAP follow up'!$C65,'Audit grid'!$E:$E,'CAP follow up'!$D65),"N/A")</f>
        <v>1</v>
      </c>
      <c r="H65" s="56">
        <f>IFERROR(COUNTIFS('Audit grid'!$H:$H,'CAP follow up'!H$41,'Audit grid'!$D:$D,'CAP follow up'!$C65,'Audit grid'!$E:$E,'CAP follow up'!$D65,'Audit grid'!$R:$R,$H$40),"N/A")</f>
        <v>0</v>
      </c>
      <c r="I65" s="56">
        <f>IFERROR(COUNTIFS('Audit grid'!$H:$H,'CAP follow up'!I$41,'Audit grid'!$D:$D,'CAP follow up'!$C65,'Audit grid'!$E:$E,'CAP follow up'!$D65,'Audit grid'!$R:$R,$H$40),"N/A")</f>
        <v>0</v>
      </c>
      <c r="J65" s="56">
        <f>IFERROR(COUNTIFS('Audit grid'!$H:$H,'CAP follow up'!J$41,'Audit grid'!$D:$D,'CAP follow up'!$C65,'Audit grid'!$E:$E,'CAP follow up'!$D65,'Audit grid'!$R:$R,$H$40),"N/A")</f>
        <v>0</v>
      </c>
      <c r="K65" s="81">
        <f>IFERROR(COUNTIFS('Audit grid'!$H:$H,'CAP follow up'!K$41,'Audit grid'!$D:$D,'CAP follow up'!$C65,'Audit grid'!$E:$E,'CAP follow up'!$D65,'Audit grid'!$R:$R,$K$40),"N/A")</f>
        <v>0</v>
      </c>
      <c r="L65" s="56">
        <f>IFERROR(COUNTIFS('Audit grid'!$H:$H,'CAP follow up'!L$41,'Audit grid'!$D:$D,'CAP follow up'!$C65,'Audit grid'!$E:$E,'CAP follow up'!$D65,'Audit grid'!$R:$R,$K$40),"N/A")</f>
        <v>2</v>
      </c>
      <c r="M65" s="82">
        <f>IFERROR(COUNTIFS('Audit grid'!$H:$H,'CAP follow up'!M$41,'Audit grid'!$D:$D,'CAP follow up'!$C65,'Audit grid'!$E:$E,'CAP follow up'!$D65,'Audit grid'!$R:$R,$K$40),"N/A")</f>
        <v>1</v>
      </c>
      <c r="N65" s="56">
        <f>IFERROR(COUNTIFS('Audit grid'!$H:$H,'CAP follow up'!N$41,'Audit grid'!$D:$D,'CAP follow up'!$C65,'Audit grid'!$E:$E,'CAP follow up'!$D65,'Audit grid'!$R:$R,$N$40),"N/A")</f>
        <v>0</v>
      </c>
      <c r="O65" s="56">
        <f>IFERROR(COUNTIFS('Audit grid'!$H:$H,'CAP follow up'!O$41,'Audit grid'!$D:$D,'CAP follow up'!$C65,'Audit grid'!$E:$E,'CAP follow up'!$D65,'Audit grid'!$R:$R,$N$40),"N/A")</f>
        <v>0</v>
      </c>
      <c r="P65" s="57">
        <f>IFERROR(COUNTIFS('Audit grid'!$H:$H,'CAP follow up'!P$41,'Audit grid'!$D:$D,'CAP follow up'!$C65,'Audit grid'!$E:$E,'CAP follow up'!$D65,'Audit grid'!$R:$R,$N$40),"N/A")</f>
        <v>0</v>
      </c>
      <c r="Q65" s="71"/>
    </row>
    <row r="66" spans="2:17" ht="17" x14ac:dyDescent="0.2">
      <c r="B66" s="70"/>
      <c r="C66" s="49" t="s">
        <v>72</v>
      </c>
      <c r="D66" s="50" t="s">
        <v>96</v>
      </c>
      <c r="E66" s="81">
        <f>IFERROR(COUNTIFS('Audit grid'!$H:$H,'CAP follow up'!E$41,'Audit grid'!$D:$D,'CAP follow up'!$C66,'Audit grid'!$E:$E,'CAP follow up'!$D66),"N/A")</f>
        <v>0</v>
      </c>
      <c r="F66" s="56">
        <f>IFERROR(COUNTIFS('Audit grid'!$H:$H,'CAP follow up'!F$41,'Audit grid'!$D:$D,'CAP follow up'!$C66,'Audit grid'!$E:$E,'CAP follow up'!$D66),"N/A")</f>
        <v>3</v>
      </c>
      <c r="G66" s="82">
        <f>IFERROR(COUNTIFS('Audit grid'!$H:$H,'CAP follow up'!G$41,'Audit grid'!$D:$D,'CAP follow up'!$C66,'Audit grid'!$E:$E,'CAP follow up'!$D66),"N/A")</f>
        <v>2</v>
      </c>
      <c r="H66" s="56">
        <f>IFERROR(COUNTIFS('Audit grid'!$H:$H,'CAP follow up'!H$41,'Audit grid'!$D:$D,'CAP follow up'!$C66,'Audit grid'!$E:$E,'CAP follow up'!$D66,'Audit grid'!$R:$R,$H$40),"N/A")</f>
        <v>0</v>
      </c>
      <c r="I66" s="56">
        <f>IFERROR(COUNTIFS('Audit grid'!$H:$H,'CAP follow up'!I$41,'Audit grid'!$D:$D,'CAP follow up'!$C66,'Audit grid'!$E:$E,'CAP follow up'!$D66,'Audit grid'!$R:$R,$H$40),"N/A")</f>
        <v>0</v>
      </c>
      <c r="J66" s="56">
        <f>IFERROR(COUNTIFS('Audit grid'!$H:$H,'CAP follow up'!J$41,'Audit grid'!$D:$D,'CAP follow up'!$C66,'Audit grid'!$E:$E,'CAP follow up'!$D66,'Audit grid'!$R:$R,$H$40),"N/A")</f>
        <v>0</v>
      </c>
      <c r="K66" s="81">
        <f>IFERROR(COUNTIFS('Audit grid'!$H:$H,'CAP follow up'!K$41,'Audit grid'!$D:$D,'CAP follow up'!$C66,'Audit grid'!$E:$E,'CAP follow up'!$D66,'Audit grid'!$R:$R,$K$40),"N/A")</f>
        <v>0</v>
      </c>
      <c r="L66" s="56">
        <f>IFERROR(COUNTIFS('Audit grid'!$H:$H,'CAP follow up'!L$41,'Audit grid'!$D:$D,'CAP follow up'!$C66,'Audit grid'!$E:$E,'CAP follow up'!$D66,'Audit grid'!$R:$R,$K$40),"N/A")</f>
        <v>3</v>
      </c>
      <c r="M66" s="82">
        <f>IFERROR(COUNTIFS('Audit grid'!$H:$H,'CAP follow up'!M$41,'Audit grid'!$D:$D,'CAP follow up'!$C66,'Audit grid'!$E:$E,'CAP follow up'!$D66,'Audit grid'!$R:$R,$K$40),"N/A")</f>
        <v>2</v>
      </c>
      <c r="N66" s="56">
        <f>IFERROR(COUNTIFS('Audit grid'!$H:$H,'CAP follow up'!N$41,'Audit grid'!$D:$D,'CAP follow up'!$C66,'Audit grid'!$E:$E,'CAP follow up'!$D66,'Audit grid'!$R:$R,$N$40),"N/A")</f>
        <v>0</v>
      </c>
      <c r="O66" s="56">
        <f>IFERROR(COUNTIFS('Audit grid'!$H:$H,'CAP follow up'!O$41,'Audit grid'!$D:$D,'CAP follow up'!$C66,'Audit grid'!$E:$E,'CAP follow up'!$D66,'Audit grid'!$R:$R,$N$40),"N/A")</f>
        <v>0</v>
      </c>
      <c r="P66" s="57">
        <f>IFERROR(COUNTIFS('Audit grid'!$H:$H,'CAP follow up'!P$41,'Audit grid'!$D:$D,'CAP follow up'!$C66,'Audit grid'!$E:$E,'CAP follow up'!$D66,'Audit grid'!$R:$R,$N$40),"N/A")</f>
        <v>0</v>
      </c>
      <c r="Q66" s="71"/>
    </row>
    <row r="67" spans="2:17" ht="17" x14ac:dyDescent="0.2">
      <c r="B67" s="70"/>
      <c r="C67" s="49" t="s">
        <v>72</v>
      </c>
      <c r="D67" s="50" t="s">
        <v>97</v>
      </c>
      <c r="E67" s="81">
        <f>IFERROR(COUNTIFS('Audit grid'!$H:$H,'CAP follow up'!E$41,'Audit grid'!$D:$D,'CAP follow up'!$C67,'Audit grid'!$E:$E,'CAP follow up'!$D67),"N/A")</f>
        <v>0</v>
      </c>
      <c r="F67" s="56">
        <f>IFERROR(COUNTIFS('Audit grid'!$H:$H,'CAP follow up'!F$41,'Audit grid'!$D:$D,'CAP follow up'!$C67,'Audit grid'!$E:$E,'CAP follow up'!$D67),"N/A")</f>
        <v>1</v>
      </c>
      <c r="G67" s="82">
        <f>IFERROR(COUNTIFS('Audit grid'!$H:$H,'CAP follow up'!G$41,'Audit grid'!$D:$D,'CAP follow up'!$C67,'Audit grid'!$E:$E,'CAP follow up'!$D67),"N/A")</f>
        <v>0</v>
      </c>
      <c r="H67" s="56">
        <f>IFERROR(COUNTIFS('Audit grid'!$H:$H,'CAP follow up'!H$41,'Audit grid'!$D:$D,'CAP follow up'!$C67,'Audit grid'!$E:$E,'CAP follow up'!$D67,'Audit grid'!$R:$R,$H$40),"N/A")</f>
        <v>0</v>
      </c>
      <c r="I67" s="56">
        <f>IFERROR(COUNTIFS('Audit grid'!$H:$H,'CAP follow up'!I$41,'Audit grid'!$D:$D,'CAP follow up'!$C67,'Audit grid'!$E:$E,'CAP follow up'!$D67,'Audit grid'!$R:$R,$H$40),"N/A")</f>
        <v>0</v>
      </c>
      <c r="J67" s="56">
        <f>IFERROR(COUNTIFS('Audit grid'!$H:$H,'CAP follow up'!J$41,'Audit grid'!$D:$D,'CAP follow up'!$C67,'Audit grid'!$E:$E,'CAP follow up'!$D67,'Audit grid'!$R:$R,$H$40),"N/A")</f>
        <v>0</v>
      </c>
      <c r="K67" s="81">
        <f>IFERROR(COUNTIFS('Audit grid'!$H:$H,'CAP follow up'!K$41,'Audit grid'!$D:$D,'CAP follow up'!$C67,'Audit grid'!$E:$E,'CAP follow up'!$D67,'Audit grid'!$R:$R,$K$40),"N/A")</f>
        <v>0</v>
      </c>
      <c r="L67" s="56">
        <f>IFERROR(COUNTIFS('Audit grid'!$H:$H,'CAP follow up'!L$41,'Audit grid'!$D:$D,'CAP follow up'!$C67,'Audit grid'!$E:$E,'CAP follow up'!$D67,'Audit grid'!$R:$R,$K$40),"N/A")</f>
        <v>1</v>
      </c>
      <c r="M67" s="82">
        <f>IFERROR(COUNTIFS('Audit grid'!$H:$H,'CAP follow up'!M$41,'Audit grid'!$D:$D,'CAP follow up'!$C67,'Audit grid'!$E:$E,'CAP follow up'!$D67,'Audit grid'!$R:$R,$K$40),"N/A")</f>
        <v>0</v>
      </c>
      <c r="N67" s="56">
        <f>IFERROR(COUNTIFS('Audit grid'!$H:$H,'CAP follow up'!N$41,'Audit grid'!$D:$D,'CAP follow up'!$C67,'Audit grid'!$E:$E,'CAP follow up'!$D67,'Audit grid'!$R:$R,$N$40),"N/A")</f>
        <v>0</v>
      </c>
      <c r="O67" s="56">
        <f>IFERROR(COUNTIFS('Audit grid'!$H:$H,'CAP follow up'!O$41,'Audit grid'!$D:$D,'CAP follow up'!$C67,'Audit grid'!$E:$E,'CAP follow up'!$D67,'Audit grid'!$R:$R,$N$40),"N/A")</f>
        <v>0</v>
      </c>
      <c r="P67" s="57">
        <f>IFERROR(COUNTIFS('Audit grid'!$H:$H,'CAP follow up'!P$41,'Audit grid'!$D:$D,'CAP follow up'!$C67,'Audit grid'!$E:$E,'CAP follow up'!$D67,'Audit grid'!$R:$R,$N$40),"N/A")</f>
        <v>0</v>
      </c>
      <c r="Q67" s="71"/>
    </row>
    <row r="68" spans="2:17" ht="34" x14ac:dyDescent="0.2">
      <c r="B68" s="70"/>
      <c r="C68" s="49" t="s">
        <v>72</v>
      </c>
      <c r="D68" s="50" t="s">
        <v>98</v>
      </c>
      <c r="E68" s="81">
        <f>IFERROR(COUNTIFS('Audit grid'!$H:$H,'CAP follow up'!E$41,'Audit grid'!$D:$D,'CAP follow up'!$C68,'Audit grid'!$E:$E,'CAP follow up'!$D68),"N/A")</f>
        <v>1</v>
      </c>
      <c r="F68" s="56">
        <f>IFERROR(COUNTIFS('Audit grid'!$H:$H,'CAP follow up'!F$41,'Audit grid'!$D:$D,'CAP follow up'!$C68,'Audit grid'!$E:$E,'CAP follow up'!$D68),"N/A")</f>
        <v>2</v>
      </c>
      <c r="G68" s="82">
        <f>IFERROR(COUNTIFS('Audit grid'!$H:$H,'CAP follow up'!G$41,'Audit grid'!$D:$D,'CAP follow up'!$C68,'Audit grid'!$E:$E,'CAP follow up'!$D68),"N/A")</f>
        <v>0</v>
      </c>
      <c r="H68" s="56">
        <f>IFERROR(COUNTIFS('Audit grid'!$H:$H,'CAP follow up'!H$41,'Audit grid'!$D:$D,'CAP follow up'!$C68,'Audit grid'!$E:$E,'CAP follow up'!$D68,'Audit grid'!$R:$R,$H$40),"N/A")</f>
        <v>0</v>
      </c>
      <c r="I68" s="56">
        <f>IFERROR(COUNTIFS('Audit grid'!$H:$H,'CAP follow up'!I$41,'Audit grid'!$D:$D,'CAP follow up'!$C68,'Audit grid'!$E:$E,'CAP follow up'!$D68,'Audit grid'!$R:$R,$H$40),"N/A")</f>
        <v>0</v>
      </c>
      <c r="J68" s="56">
        <f>IFERROR(COUNTIFS('Audit grid'!$H:$H,'CAP follow up'!J$41,'Audit grid'!$D:$D,'CAP follow up'!$C68,'Audit grid'!$E:$E,'CAP follow up'!$D68,'Audit grid'!$R:$R,$H$40),"N/A")</f>
        <v>0</v>
      </c>
      <c r="K68" s="81">
        <f>IFERROR(COUNTIFS('Audit grid'!$H:$H,'CAP follow up'!K$41,'Audit grid'!$D:$D,'CAP follow up'!$C68,'Audit grid'!$E:$E,'CAP follow up'!$D68,'Audit grid'!$R:$R,$K$40),"N/A")</f>
        <v>1</v>
      </c>
      <c r="L68" s="56">
        <f>IFERROR(COUNTIFS('Audit grid'!$H:$H,'CAP follow up'!L$41,'Audit grid'!$D:$D,'CAP follow up'!$C68,'Audit grid'!$E:$E,'CAP follow up'!$D68,'Audit grid'!$R:$R,$K$40),"N/A")</f>
        <v>2</v>
      </c>
      <c r="M68" s="82">
        <f>IFERROR(COUNTIFS('Audit grid'!$H:$H,'CAP follow up'!M$41,'Audit grid'!$D:$D,'CAP follow up'!$C68,'Audit grid'!$E:$E,'CAP follow up'!$D68,'Audit grid'!$R:$R,$K$40),"N/A")</f>
        <v>0</v>
      </c>
      <c r="N68" s="56">
        <f>IFERROR(COUNTIFS('Audit grid'!$H:$H,'CAP follow up'!N$41,'Audit grid'!$D:$D,'CAP follow up'!$C68,'Audit grid'!$E:$E,'CAP follow up'!$D68,'Audit grid'!$R:$R,$N$40),"N/A")</f>
        <v>0</v>
      </c>
      <c r="O68" s="56">
        <f>IFERROR(COUNTIFS('Audit grid'!$H:$H,'CAP follow up'!O$41,'Audit grid'!$D:$D,'CAP follow up'!$C68,'Audit grid'!$E:$E,'CAP follow up'!$D68,'Audit grid'!$R:$R,$N$40),"N/A")</f>
        <v>0</v>
      </c>
      <c r="P68" s="57">
        <f>IFERROR(COUNTIFS('Audit grid'!$H:$H,'CAP follow up'!P$41,'Audit grid'!$D:$D,'CAP follow up'!$C68,'Audit grid'!$E:$E,'CAP follow up'!$D68,'Audit grid'!$R:$R,$N$40),"N/A")</f>
        <v>0</v>
      </c>
      <c r="Q68" s="71"/>
    </row>
    <row r="69" spans="2:17" ht="17" x14ac:dyDescent="0.2">
      <c r="B69" s="70"/>
      <c r="C69" s="49" t="s">
        <v>72</v>
      </c>
      <c r="D69" s="50" t="s">
        <v>99</v>
      </c>
      <c r="E69" s="81">
        <f>IFERROR(COUNTIFS('Audit grid'!$H:$H,'CAP follow up'!E$41,'Audit grid'!$D:$D,'CAP follow up'!$C69,'Audit grid'!$E:$E,'CAP follow up'!$D69),"N/A")</f>
        <v>0</v>
      </c>
      <c r="F69" s="56">
        <f>IFERROR(COUNTIFS('Audit grid'!$H:$H,'CAP follow up'!F$41,'Audit grid'!$D:$D,'CAP follow up'!$C69,'Audit grid'!$E:$E,'CAP follow up'!$D69),"N/A")</f>
        <v>4</v>
      </c>
      <c r="G69" s="82">
        <f>IFERROR(COUNTIFS('Audit grid'!$H:$H,'CAP follow up'!G$41,'Audit grid'!$D:$D,'CAP follow up'!$C69,'Audit grid'!$E:$E,'CAP follow up'!$D69),"N/A")</f>
        <v>1</v>
      </c>
      <c r="H69" s="56">
        <f>IFERROR(COUNTIFS('Audit grid'!$H:$H,'CAP follow up'!H$41,'Audit grid'!$D:$D,'CAP follow up'!$C69,'Audit grid'!$E:$E,'CAP follow up'!$D69,'Audit grid'!$R:$R,$H$40),"N/A")</f>
        <v>0</v>
      </c>
      <c r="I69" s="56">
        <f>IFERROR(COUNTIFS('Audit grid'!$H:$H,'CAP follow up'!I$41,'Audit grid'!$D:$D,'CAP follow up'!$C69,'Audit grid'!$E:$E,'CAP follow up'!$D69,'Audit grid'!$R:$R,$H$40),"N/A")</f>
        <v>0</v>
      </c>
      <c r="J69" s="56">
        <f>IFERROR(COUNTIFS('Audit grid'!$H:$H,'CAP follow up'!J$41,'Audit grid'!$D:$D,'CAP follow up'!$C69,'Audit grid'!$E:$E,'CAP follow up'!$D69,'Audit grid'!$R:$R,$H$40),"N/A")</f>
        <v>0</v>
      </c>
      <c r="K69" s="81">
        <f>IFERROR(COUNTIFS('Audit grid'!$H:$H,'CAP follow up'!K$41,'Audit grid'!$D:$D,'CAP follow up'!$C69,'Audit grid'!$E:$E,'CAP follow up'!$D69,'Audit grid'!$R:$R,$K$40),"N/A")</f>
        <v>0</v>
      </c>
      <c r="L69" s="56">
        <f>IFERROR(COUNTIFS('Audit grid'!$H:$H,'CAP follow up'!L$41,'Audit grid'!$D:$D,'CAP follow up'!$C69,'Audit grid'!$E:$E,'CAP follow up'!$D69,'Audit grid'!$R:$R,$K$40),"N/A")</f>
        <v>4</v>
      </c>
      <c r="M69" s="82">
        <f>IFERROR(COUNTIFS('Audit grid'!$H:$H,'CAP follow up'!M$41,'Audit grid'!$D:$D,'CAP follow up'!$C69,'Audit grid'!$E:$E,'CAP follow up'!$D69,'Audit grid'!$R:$R,$K$40),"N/A")</f>
        <v>1</v>
      </c>
      <c r="N69" s="56">
        <f>IFERROR(COUNTIFS('Audit grid'!$H:$H,'CAP follow up'!N$41,'Audit grid'!$D:$D,'CAP follow up'!$C69,'Audit grid'!$E:$E,'CAP follow up'!$D69,'Audit grid'!$R:$R,$N$40),"N/A")</f>
        <v>0</v>
      </c>
      <c r="O69" s="56">
        <f>IFERROR(COUNTIFS('Audit grid'!$H:$H,'CAP follow up'!O$41,'Audit grid'!$D:$D,'CAP follow up'!$C69,'Audit grid'!$E:$E,'CAP follow up'!$D69,'Audit grid'!$R:$R,$N$40),"N/A")</f>
        <v>0</v>
      </c>
      <c r="P69" s="57">
        <f>IFERROR(COUNTIFS('Audit grid'!$H:$H,'CAP follow up'!P$41,'Audit grid'!$D:$D,'CAP follow up'!$C69,'Audit grid'!$E:$E,'CAP follow up'!$D69,'Audit grid'!$R:$R,$N$40),"N/A")</f>
        <v>0</v>
      </c>
      <c r="Q69" s="71"/>
    </row>
    <row r="70" spans="2:17" ht="17" x14ac:dyDescent="0.2">
      <c r="B70" s="70"/>
      <c r="C70" s="49" t="s">
        <v>72</v>
      </c>
      <c r="D70" s="50" t="s">
        <v>100</v>
      </c>
      <c r="E70" s="81">
        <f>IFERROR(COUNTIFS('Audit grid'!$H:$H,'CAP follow up'!E$41,'Audit grid'!$D:$D,'CAP follow up'!$C70,'Audit grid'!$E:$E,'CAP follow up'!$D70),"N/A")</f>
        <v>0</v>
      </c>
      <c r="F70" s="56">
        <f>IFERROR(COUNTIFS('Audit grid'!$H:$H,'CAP follow up'!F$41,'Audit grid'!$D:$D,'CAP follow up'!$C70,'Audit grid'!$E:$E,'CAP follow up'!$D70),"N/A")</f>
        <v>1</v>
      </c>
      <c r="G70" s="82">
        <f>IFERROR(COUNTIFS('Audit grid'!$H:$H,'CAP follow up'!G$41,'Audit grid'!$D:$D,'CAP follow up'!$C70,'Audit grid'!$E:$E,'CAP follow up'!$D70),"N/A")</f>
        <v>0</v>
      </c>
      <c r="H70" s="56">
        <f>IFERROR(COUNTIFS('Audit grid'!$H:$H,'CAP follow up'!H$41,'Audit grid'!$D:$D,'CAP follow up'!$C70,'Audit grid'!$E:$E,'CAP follow up'!$D70,'Audit grid'!$R:$R,$H$40),"N/A")</f>
        <v>0</v>
      </c>
      <c r="I70" s="56">
        <f>IFERROR(COUNTIFS('Audit grid'!$H:$H,'CAP follow up'!I$41,'Audit grid'!$D:$D,'CAP follow up'!$C70,'Audit grid'!$E:$E,'CAP follow up'!$D70,'Audit grid'!$R:$R,$H$40),"N/A")</f>
        <v>0</v>
      </c>
      <c r="J70" s="56">
        <f>IFERROR(COUNTIFS('Audit grid'!$H:$H,'CAP follow up'!J$41,'Audit grid'!$D:$D,'CAP follow up'!$C70,'Audit grid'!$E:$E,'CAP follow up'!$D70,'Audit grid'!$R:$R,$H$40),"N/A")</f>
        <v>0</v>
      </c>
      <c r="K70" s="81">
        <f>IFERROR(COUNTIFS('Audit grid'!$H:$H,'CAP follow up'!K$41,'Audit grid'!$D:$D,'CAP follow up'!$C70,'Audit grid'!$E:$E,'CAP follow up'!$D70,'Audit grid'!$R:$R,$K$40),"N/A")</f>
        <v>0</v>
      </c>
      <c r="L70" s="56">
        <f>IFERROR(COUNTIFS('Audit grid'!$H:$H,'CAP follow up'!L$41,'Audit grid'!$D:$D,'CAP follow up'!$C70,'Audit grid'!$E:$E,'CAP follow up'!$D70,'Audit grid'!$R:$R,$K$40),"N/A")</f>
        <v>1</v>
      </c>
      <c r="M70" s="82">
        <f>IFERROR(COUNTIFS('Audit grid'!$H:$H,'CAP follow up'!M$41,'Audit grid'!$D:$D,'CAP follow up'!$C70,'Audit grid'!$E:$E,'CAP follow up'!$D70,'Audit grid'!$R:$R,$K$40),"N/A")</f>
        <v>0</v>
      </c>
      <c r="N70" s="56">
        <f>IFERROR(COUNTIFS('Audit grid'!$H:$H,'CAP follow up'!N$41,'Audit grid'!$D:$D,'CAP follow up'!$C70,'Audit grid'!$E:$E,'CAP follow up'!$D70,'Audit grid'!$R:$R,$N$40),"N/A")</f>
        <v>0</v>
      </c>
      <c r="O70" s="56">
        <f>IFERROR(COUNTIFS('Audit grid'!$H:$H,'CAP follow up'!O$41,'Audit grid'!$D:$D,'CAP follow up'!$C70,'Audit grid'!$E:$E,'CAP follow up'!$D70,'Audit grid'!$R:$R,$N$40),"N/A")</f>
        <v>0</v>
      </c>
      <c r="P70" s="57">
        <f>IFERROR(COUNTIFS('Audit grid'!$H:$H,'CAP follow up'!P$41,'Audit grid'!$D:$D,'CAP follow up'!$C70,'Audit grid'!$E:$E,'CAP follow up'!$D70,'Audit grid'!$R:$R,$N$40),"N/A")</f>
        <v>0</v>
      </c>
      <c r="Q70" s="71"/>
    </row>
    <row r="71" spans="2:17" ht="17" x14ac:dyDescent="0.2">
      <c r="B71" s="70"/>
      <c r="C71" s="49" t="s">
        <v>72</v>
      </c>
      <c r="D71" s="50" t="s">
        <v>101</v>
      </c>
      <c r="E71" s="81">
        <f>IFERROR(COUNTIFS('Audit grid'!$H:$H,'CAP follow up'!E$41,'Audit grid'!$D:$D,'CAP follow up'!$C71,'Audit grid'!$E:$E,'CAP follow up'!$D71),"N/A")</f>
        <v>0</v>
      </c>
      <c r="F71" s="56">
        <f>IFERROR(COUNTIFS('Audit grid'!$H:$H,'CAP follow up'!F$41,'Audit grid'!$D:$D,'CAP follow up'!$C71,'Audit grid'!$E:$E,'CAP follow up'!$D71),"N/A")</f>
        <v>1</v>
      </c>
      <c r="G71" s="82">
        <f>IFERROR(COUNTIFS('Audit grid'!$H:$H,'CAP follow up'!G$41,'Audit grid'!$D:$D,'CAP follow up'!$C71,'Audit grid'!$E:$E,'CAP follow up'!$D71),"N/A")</f>
        <v>0</v>
      </c>
      <c r="H71" s="56">
        <f>IFERROR(COUNTIFS('Audit grid'!$H:$H,'CAP follow up'!H$41,'Audit grid'!$D:$D,'CAP follow up'!$C71,'Audit grid'!$E:$E,'CAP follow up'!$D71,'Audit grid'!$R:$R,$H$40),"N/A")</f>
        <v>0</v>
      </c>
      <c r="I71" s="56">
        <f>IFERROR(COUNTIFS('Audit grid'!$H:$H,'CAP follow up'!I$41,'Audit grid'!$D:$D,'CAP follow up'!$C71,'Audit grid'!$E:$E,'CAP follow up'!$D71,'Audit grid'!$R:$R,$H$40),"N/A")</f>
        <v>0</v>
      </c>
      <c r="J71" s="56">
        <f>IFERROR(COUNTIFS('Audit grid'!$H:$H,'CAP follow up'!J$41,'Audit grid'!$D:$D,'CAP follow up'!$C71,'Audit grid'!$E:$E,'CAP follow up'!$D71,'Audit grid'!$R:$R,$H$40),"N/A")</f>
        <v>0</v>
      </c>
      <c r="K71" s="81">
        <f>IFERROR(COUNTIFS('Audit grid'!$H:$H,'CAP follow up'!K$41,'Audit grid'!$D:$D,'CAP follow up'!$C71,'Audit grid'!$E:$E,'CAP follow up'!$D71,'Audit grid'!$R:$R,$K$40),"N/A")</f>
        <v>0</v>
      </c>
      <c r="L71" s="56">
        <f>IFERROR(COUNTIFS('Audit grid'!$H:$H,'CAP follow up'!L$41,'Audit grid'!$D:$D,'CAP follow up'!$C71,'Audit grid'!$E:$E,'CAP follow up'!$D71,'Audit grid'!$R:$R,$K$40),"N/A")</f>
        <v>1</v>
      </c>
      <c r="M71" s="82">
        <f>IFERROR(COUNTIFS('Audit grid'!$H:$H,'CAP follow up'!M$41,'Audit grid'!$D:$D,'CAP follow up'!$C71,'Audit grid'!$E:$E,'CAP follow up'!$D71,'Audit grid'!$R:$R,$K$40),"N/A")</f>
        <v>0</v>
      </c>
      <c r="N71" s="56">
        <f>IFERROR(COUNTIFS('Audit grid'!$H:$H,'CAP follow up'!N$41,'Audit grid'!$D:$D,'CAP follow up'!$C71,'Audit grid'!$E:$E,'CAP follow up'!$D71,'Audit grid'!$R:$R,$N$40),"N/A")</f>
        <v>0</v>
      </c>
      <c r="O71" s="56">
        <f>IFERROR(COUNTIFS('Audit grid'!$H:$H,'CAP follow up'!O$41,'Audit grid'!$D:$D,'CAP follow up'!$C71,'Audit grid'!$E:$E,'CAP follow up'!$D71,'Audit grid'!$R:$R,$N$40),"N/A")</f>
        <v>0</v>
      </c>
      <c r="P71" s="57">
        <f>IFERROR(COUNTIFS('Audit grid'!$H:$H,'CAP follow up'!P$41,'Audit grid'!$D:$D,'CAP follow up'!$C71,'Audit grid'!$E:$E,'CAP follow up'!$D71,'Audit grid'!$R:$R,$N$40),"N/A")</f>
        <v>0</v>
      </c>
      <c r="Q71" s="71"/>
    </row>
    <row r="72" spans="2:17" ht="17" x14ac:dyDescent="0.2">
      <c r="B72" s="70"/>
      <c r="C72" s="49" t="s">
        <v>72</v>
      </c>
      <c r="D72" s="50" t="s">
        <v>102</v>
      </c>
      <c r="E72" s="81">
        <f>IFERROR(COUNTIFS('Audit grid'!$H:$H,'CAP follow up'!E$41,'Audit grid'!$D:$D,'CAP follow up'!$C72,'Audit grid'!$E:$E,'CAP follow up'!$D72),"N/A")</f>
        <v>0</v>
      </c>
      <c r="F72" s="56">
        <f>IFERROR(COUNTIFS('Audit grid'!$H:$H,'CAP follow up'!F$41,'Audit grid'!$D:$D,'CAP follow up'!$C72,'Audit grid'!$E:$E,'CAP follow up'!$D72),"N/A")</f>
        <v>1</v>
      </c>
      <c r="G72" s="82">
        <f>IFERROR(COUNTIFS('Audit grid'!$H:$H,'CAP follow up'!G$41,'Audit grid'!$D:$D,'CAP follow up'!$C72,'Audit grid'!$E:$E,'CAP follow up'!$D72),"N/A")</f>
        <v>0</v>
      </c>
      <c r="H72" s="56">
        <f>IFERROR(COUNTIFS('Audit grid'!$H:$H,'CAP follow up'!H$41,'Audit grid'!$D:$D,'CAP follow up'!$C72,'Audit grid'!$E:$E,'CAP follow up'!$D72,'Audit grid'!$R:$R,$H$40),"N/A")</f>
        <v>0</v>
      </c>
      <c r="I72" s="56">
        <f>IFERROR(COUNTIFS('Audit grid'!$H:$H,'CAP follow up'!I$41,'Audit grid'!$D:$D,'CAP follow up'!$C72,'Audit grid'!$E:$E,'CAP follow up'!$D72,'Audit grid'!$R:$R,$H$40),"N/A")</f>
        <v>0</v>
      </c>
      <c r="J72" s="56">
        <f>IFERROR(COUNTIFS('Audit grid'!$H:$H,'CAP follow up'!J$41,'Audit grid'!$D:$D,'CAP follow up'!$C72,'Audit grid'!$E:$E,'CAP follow up'!$D72,'Audit grid'!$R:$R,$H$40),"N/A")</f>
        <v>0</v>
      </c>
      <c r="K72" s="81">
        <f>IFERROR(COUNTIFS('Audit grid'!$H:$H,'CAP follow up'!K$41,'Audit grid'!$D:$D,'CAP follow up'!$C72,'Audit grid'!$E:$E,'CAP follow up'!$D72,'Audit grid'!$R:$R,$K$40),"N/A")</f>
        <v>0</v>
      </c>
      <c r="L72" s="56">
        <f>IFERROR(COUNTIFS('Audit grid'!$H:$H,'CAP follow up'!L$41,'Audit grid'!$D:$D,'CAP follow up'!$C72,'Audit grid'!$E:$E,'CAP follow up'!$D72,'Audit grid'!$R:$R,$K$40),"N/A")</f>
        <v>1</v>
      </c>
      <c r="M72" s="82">
        <f>IFERROR(COUNTIFS('Audit grid'!$H:$H,'CAP follow up'!M$41,'Audit grid'!$D:$D,'CAP follow up'!$C72,'Audit grid'!$E:$E,'CAP follow up'!$D72,'Audit grid'!$R:$R,$K$40),"N/A")</f>
        <v>0</v>
      </c>
      <c r="N72" s="56">
        <f>IFERROR(COUNTIFS('Audit grid'!$H:$H,'CAP follow up'!N$41,'Audit grid'!$D:$D,'CAP follow up'!$C72,'Audit grid'!$E:$E,'CAP follow up'!$D72,'Audit grid'!$R:$R,$N$40),"N/A")</f>
        <v>0</v>
      </c>
      <c r="O72" s="56">
        <f>IFERROR(COUNTIFS('Audit grid'!$H:$H,'CAP follow up'!O$41,'Audit grid'!$D:$D,'CAP follow up'!$C72,'Audit grid'!$E:$E,'CAP follow up'!$D72,'Audit grid'!$R:$R,$N$40),"N/A")</f>
        <v>0</v>
      </c>
      <c r="P72" s="57">
        <f>IFERROR(COUNTIFS('Audit grid'!$H:$H,'CAP follow up'!P$41,'Audit grid'!$D:$D,'CAP follow up'!$C72,'Audit grid'!$E:$E,'CAP follow up'!$D72,'Audit grid'!$R:$R,$N$40),"N/A")</f>
        <v>0</v>
      </c>
      <c r="Q72" s="71"/>
    </row>
    <row r="73" spans="2:17" ht="17" x14ac:dyDescent="0.2">
      <c r="B73" s="70"/>
      <c r="C73" s="49" t="s">
        <v>72</v>
      </c>
      <c r="D73" s="50" t="s">
        <v>103</v>
      </c>
      <c r="E73" s="81">
        <f>IFERROR(COUNTIFS('Audit grid'!$H:$H,'CAP follow up'!E$41,'Audit grid'!$D:$D,'CAP follow up'!$C73,'Audit grid'!$E:$E,'CAP follow up'!$D73),"N/A")</f>
        <v>0</v>
      </c>
      <c r="F73" s="56">
        <f>IFERROR(COUNTIFS('Audit grid'!$H:$H,'CAP follow up'!F$41,'Audit grid'!$D:$D,'CAP follow up'!$C73,'Audit grid'!$E:$E,'CAP follow up'!$D73),"N/A")</f>
        <v>1</v>
      </c>
      <c r="G73" s="82">
        <f>IFERROR(COUNTIFS('Audit grid'!$H:$H,'CAP follow up'!G$41,'Audit grid'!$D:$D,'CAP follow up'!$C73,'Audit grid'!$E:$E,'CAP follow up'!$D73),"N/A")</f>
        <v>2</v>
      </c>
      <c r="H73" s="56">
        <f>IFERROR(COUNTIFS('Audit grid'!$H:$H,'CAP follow up'!H$41,'Audit grid'!$D:$D,'CAP follow up'!$C73,'Audit grid'!$E:$E,'CAP follow up'!$D73,'Audit grid'!$R:$R,$H$40),"N/A")</f>
        <v>0</v>
      </c>
      <c r="I73" s="56">
        <f>IFERROR(COUNTIFS('Audit grid'!$H:$H,'CAP follow up'!I$41,'Audit grid'!$D:$D,'CAP follow up'!$C73,'Audit grid'!$E:$E,'CAP follow up'!$D73,'Audit grid'!$R:$R,$H$40),"N/A")</f>
        <v>0</v>
      </c>
      <c r="J73" s="56">
        <f>IFERROR(COUNTIFS('Audit grid'!$H:$H,'CAP follow up'!J$41,'Audit grid'!$D:$D,'CAP follow up'!$C73,'Audit grid'!$E:$E,'CAP follow up'!$D73,'Audit grid'!$R:$R,$H$40),"N/A")</f>
        <v>0</v>
      </c>
      <c r="K73" s="81">
        <f>IFERROR(COUNTIFS('Audit grid'!$H:$H,'CAP follow up'!K$41,'Audit grid'!$D:$D,'CAP follow up'!$C73,'Audit grid'!$E:$E,'CAP follow up'!$D73,'Audit grid'!$R:$R,$K$40),"N/A")</f>
        <v>0</v>
      </c>
      <c r="L73" s="56">
        <f>IFERROR(COUNTIFS('Audit grid'!$H:$H,'CAP follow up'!L$41,'Audit grid'!$D:$D,'CAP follow up'!$C73,'Audit grid'!$E:$E,'CAP follow up'!$D73,'Audit grid'!$R:$R,$K$40),"N/A")</f>
        <v>1</v>
      </c>
      <c r="M73" s="82">
        <f>IFERROR(COUNTIFS('Audit grid'!$H:$H,'CAP follow up'!M$41,'Audit grid'!$D:$D,'CAP follow up'!$C73,'Audit grid'!$E:$E,'CAP follow up'!$D73,'Audit grid'!$R:$R,$K$40),"N/A")</f>
        <v>2</v>
      </c>
      <c r="N73" s="56">
        <f>IFERROR(COUNTIFS('Audit grid'!$H:$H,'CAP follow up'!N$41,'Audit grid'!$D:$D,'CAP follow up'!$C73,'Audit grid'!$E:$E,'CAP follow up'!$D73,'Audit grid'!$R:$R,$N$40),"N/A")</f>
        <v>0</v>
      </c>
      <c r="O73" s="56">
        <f>IFERROR(COUNTIFS('Audit grid'!$H:$H,'CAP follow up'!O$41,'Audit grid'!$D:$D,'CAP follow up'!$C73,'Audit grid'!$E:$E,'CAP follow up'!$D73,'Audit grid'!$R:$R,$N$40),"N/A")</f>
        <v>0</v>
      </c>
      <c r="P73" s="57">
        <f>IFERROR(COUNTIFS('Audit grid'!$H:$H,'CAP follow up'!P$41,'Audit grid'!$D:$D,'CAP follow up'!$C73,'Audit grid'!$E:$E,'CAP follow up'!$D73,'Audit grid'!$R:$R,$N$40),"N/A")</f>
        <v>0</v>
      </c>
      <c r="Q73" s="71"/>
    </row>
    <row r="74" spans="2:17" ht="17" x14ac:dyDescent="0.2">
      <c r="B74" s="70"/>
      <c r="C74" s="49" t="s">
        <v>72</v>
      </c>
      <c r="D74" s="50" t="s">
        <v>104</v>
      </c>
      <c r="E74" s="81">
        <f>IFERROR(COUNTIFS('Audit grid'!$H:$H,'CAP follow up'!E$41,'Audit grid'!$D:$D,'CAP follow up'!$C74,'Audit grid'!$E:$E,'CAP follow up'!$D74),"N/A")</f>
        <v>0</v>
      </c>
      <c r="F74" s="56">
        <f>IFERROR(COUNTIFS('Audit grid'!$H:$H,'CAP follow up'!F$41,'Audit grid'!$D:$D,'CAP follow up'!$C74,'Audit grid'!$E:$E,'CAP follow up'!$D74),"N/A")</f>
        <v>0</v>
      </c>
      <c r="G74" s="82">
        <f>IFERROR(COUNTIFS('Audit grid'!$H:$H,'CAP follow up'!G$41,'Audit grid'!$D:$D,'CAP follow up'!$C74,'Audit grid'!$E:$E,'CAP follow up'!$D74),"N/A")</f>
        <v>1</v>
      </c>
      <c r="H74" s="56">
        <f>IFERROR(COUNTIFS('Audit grid'!$H:$H,'CAP follow up'!H$41,'Audit grid'!$D:$D,'CAP follow up'!$C74,'Audit grid'!$E:$E,'CAP follow up'!$D74,'Audit grid'!$R:$R,$H$40),"N/A")</f>
        <v>0</v>
      </c>
      <c r="I74" s="56">
        <f>IFERROR(COUNTIFS('Audit grid'!$H:$H,'CAP follow up'!I$41,'Audit grid'!$D:$D,'CAP follow up'!$C74,'Audit grid'!$E:$E,'CAP follow up'!$D74,'Audit grid'!$R:$R,$H$40),"N/A")</f>
        <v>0</v>
      </c>
      <c r="J74" s="56">
        <f>IFERROR(COUNTIFS('Audit grid'!$H:$H,'CAP follow up'!J$41,'Audit grid'!$D:$D,'CAP follow up'!$C74,'Audit grid'!$E:$E,'CAP follow up'!$D74,'Audit grid'!$R:$R,$H$40),"N/A")</f>
        <v>0</v>
      </c>
      <c r="K74" s="81">
        <f>IFERROR(COUNTIFS('Audit grid'!$H:$H,'CAP follow up'!K$41,'Audit grid'!$D:$D,'CAP follow up'!$C74,'Audit grid'!$E:$E,'CAP follow up'!$D74,'Audit grid'!$R:$R,$K$40),"N/A")</f>
        <v>0</v>
      </c>
      <c r="L74" s="56">
        <f>IFERROR(COUNTIFS('Audit grid'!$H:$H,'CAP follow up'!L$41,'Audit grid'!$D:$D,'CAP follow up'!$C74,'Audit grid'!$E:$E,'CAP follow up'!$D74,'Audit grid'!$R:$R,$K$40),"N/A")</f>
        <v>0</v>
      </c>
      <c r="M74" s="82">
        <f>IFERROR(COUNTIFS('Audit grid'!$H:$H,'CAP follow up'!M$41,'Audit grid'!$D:$D,'CAP follow up'!$C74,'Audit grid'!$E:$E,'CAP follow up'!$D74,'Audit grid'!$R:$R,$K$40),"N/A")</f>
        <v>1</v>
      </c>
      <c r="N74" s="56">
        <f>IFERROR(COUNTIFS('Audit grid'!$H:$H,'CAP follow up'!N$41,'Audit grid'!$D:$D,'CAP follow up'!$C74,'Audit grid'!$E:$E,'CAP follow up'!$D74,'Audit grid'!$R:$R,$N$40),"N/A")</f>
        <v>0</v>
      </c>
      <c r="O74" s="56">
        <f>IFERROR(COUNTIFS('Audit grid'!$H:$H,'CAP follow up'!O$41,'Audit grid'!$D:$D,'CAP follow up'!$C74,'Audit grid'!$E:$E,'CAP follow up'!$D74,'Audit grid'!$R:$R,$N$40),"N/A")</f>
        <v>0</v>
      </c>
      <c r="P74" s="57">
        <f>IFERROR(COUNTIFS('Audit grid'!$H:$H,'CAP follow up'!P$41,'Audit grid'!$D:$D,'CAP follow up'!$C74,'Audit grid'!$E:$E,'CAP follow up'!$D74,'Audit grid'!$R:$R,$N$40),"N/A")</f>
        <v>0</v>
      </c>
      <c r="Q74" s="71"/>
    </row>
    <row r="75" spans="2:17" ht="102" x14ac:dyDescent="0.2">
      <c r="B75" s="70"/>
      <c r="C75" s="49" t="s">
        <v>72</v>
      </c>
      <c r="D75" s="50" t="s">
        <v>105</v>
      </c>
      <c r="E75" s="81">
        <f>IFERROR(COUNTIFS('Audit grid'!$H:$H,'CAP follow up'!E$41,'Audit grid'!$D:$D,'CAP follow up'!$C75,'Audit grid'!$E:$E,'CAP follow up'!$D75),"N/A")</f>
        <v>0</v>
      </c>
      <c r="F75" s="56">
        <f>IFERROR(COUNTIFS('Audit grid'!$H:$H,'CAP follow up'!F$41,'Audit grid'!$D:$D,'CAP follow up'!$C75,'Audit grid'!$E:$E,'CAP follow up'!$D75),"N/A")</f>
        <v>1</v>
      </c>
      <c r="G75" s="82">
        <f>IFERROR(COUNTIFS('Audit grid'!$H:$H,'CAP follow up'!G$41,'Audit grid'!$D:$D,'CAP follow up'!$C75,'Audit grid'!$E:$E,'CAP follow up'!$D75),"N/A")</f>
        <v>0</v>
      </c>
      <c r="H75" s="56">
        <f>IFERROR(COUNTIFS('Audit grid'!$H:$H,'CAP follow up'!H$41,'Audit grid'!$D:$D,'CAP follow up'!$C75,'Audit grid'!$E:$E,'CAP follow up'!$D75,'Audit grid'!$R:$R,$H$40),"N/A")</f>
        <v>0</v>
      </c>
      <c r="I75" s="56">
        <f>IFERROR(COUNTIFS('Audit grid'!$H:$H,'CAP follow up'!I$41,'Audit grid'!$D:$D,'CAP follow up'!$C75,'Audit grid'!$E:$E,'CAP follow up'!$D75,'Audit grid'!$R:$R,$H$40),"N/A")</f>
        <v>0</v>
      </c>
      <c r="J75" s="56">
        <f>IFERROR(COUNTIFS('Audit grid'!$H:$H,'CAP follow up'!J$41,'Audit grid'!$D:$D,'CAP follow up'!$C75,'Audit grid'!$E:$E,'CAP follow up'!$D75,'Audit grid'!$R:$R,$H$40),"N/A")</f>
        <v>0</v>
      </c>
      <c r="K75" s="81">
        <f>IFERROR(COUNTIFS('Audit grid'!$H:$H,'CAP follow up'!K$41,'Audit grid'!$D:$D,'CAP follow up'!$C75,'Audit grid'!$E:$E,'CAP follow up'!$D75,'Audit grid'!$R:$R,$K$40),"N/A")</f>
        <v>0</v>
      </c>
      <c r="L75" s="56">
        <f>IFERROR(COUNTIFS('Audit grid'!$H:$H,'CAP follow up'!L$41,'Audit grid'!$D:$D,'CAP follow up'!$C75,'Audit grid'!$E:$E,'CAP follow up'!$D75,'Audit grid'!$R:$R,$K$40),"N/A")</f>
        <v>1</v>
      </c>
      <c r="M75" s="82">
        <f>IFERROR(COUNTIFS('Audit grid'!$H:$H,'CAP follow up'!M$41,'Audit grid'!$D:$D,'CAP follow up'!$C75,'Audit grid'!$E:$E,'CAP follow up'!$D75,'Audit grid'!$R:$R,$K$40),"N/A")</f>
        <v>0</v>
      </c>
      <c r="N75" s="56">
        <f>IFERROR(COUNTIFS('Audit grid'!$H:$H,'CAP follow up'!N$41,'Audit grid'!$D:$D,'CAP follow up'!$C75,'Audit grid'!$E:$E,'CAP follow up'!$D75,'Audit grid'!$R:$R,$N$40),"N/A")</f>
        <v>0</v>
      </c>
      <c r="O75" s="56">
        <f>IFERROR(COUNTIFS('Audit grid'!$H:$H,'CAP follow up'!O$41,'Audit grid'!$D:$D,'CAP follow up'!$C75,'Audit grid'!$E:$E,'CAP follow up'!$D75,'Audit grid'!$R:$R,$N$40),"N/A")</f>
        <v>0</v>
      </c>
      <c r="P75" s="57">
        <f>IFERROR(COUNTIFS('Audit grid'!$H:$H,'CAP follow up'!P$41,'Audit grid'!$D:$D,'CAP follow up'!$C75,'Audit grid'!$E:$E,'CAP follow up'!$D75,'Audit grid'!$R:$R,$N$40),"N/A")</f>
        <v>0</v>
      </c>
      <c r="Q75" s="71"/>
    </row>
    <row r="76" spans="2:17" ht="17" x14ac:dyDescent="0.2">
      <c r="B76" s="70"/>
      <c r="C76" s="49" t="s">
        <v>72</v>
      </c>
      <c r="D76" s="50" t="s">
        <v>106</v>
      </c>
      <c r="E76" s="81">
        <f>IFERROR(COUNTIFS('Audit grid'!$H:$H,'CAP follow up'!E$41,'Audit grid'!$D:$D,'CAP follow up'!$C76,'Audit grid'!$E:$E,'CAP follow up'!$D76),"N/A")</f>
        <v>0</v>
      </c>
      <c r="F76" s="56">
        <f>IFERROR(COUNTIFS('Audit grid'!$H:$H,'CAP follow up'!F$41,'Audit grid'!$D:$D,'CAP follow up'!$C76,'Audit grid'!$E:$E,'CAP follow up'!$D76),"N/A")</f>
        <v>1</v>
      </c>
      <c r="G76" s="82">
        <f>IFERROR(COUNTIFS('Audit grid'!$H:$H,'CAP follow up'!G$41,'Audit grid'!$D:$D,'CAP follow up'!$C76,'Audit grid'!$E:$E,'CAP follow up'!$D76),"N/A")</f>
        <v>0</v>
      </c>
      <c r="H76" s="56">
        <f>IFERROR(COUNTIFS('Audit grid'!$H:$H,'CAP follow up'!H$41,'Audit grid'!$D:$D,'CAP follow up'!$C76,'Audit grid'!$E:$E,'CAP follow up'!$D76,'Audit grid'!$R:$R,$H$40),"N/A")</f>
        <v>0</v>
      </c>
      <c r="I76" s="56">
        <f>IFERROR(COUNTIFS('Audit grid'!$H:$H,'CAP follow up'!I$41,'Audit grid'!$D:$D,'CAP follow up'!$C76,'Audit grid'!$E:$E,'CAP follow up'!$D76,'Audit grid'!$R:$R,$H$40),"N/A")</f>
        <v>0</v>
      </c>
      <c r="J76" s="56">
        <f>IFERROR(COUNTIFS('Audit grid'!$H:$H,'CAP follow up'!J$41,'Audit grid'!$D:$D,'CAP follow up'!$C76,'Audit grid'!$E:$E,'CAP follow up'!$D76,'Audit grid'!$R:$R,$H$40),"N/A")</f>
        <v>0</v>
      </c>
      <c r="K76" s="81">
        <f>IFERROR(COUNTIFS('Audit grid'!$H:$H,'CAP follow up'!K$41,'Audit grid'!$D:$D,'CAP follow up'!$C76,'Audit grid'!$E:$E,'CAP follow up'!$D76,'Audit grid'!$R:$R,$K$40),"N/A")</f>
        <v>0</v>
      </c>
      <c r="L76" s="56">
        <f>IFERROR(COUNTIFS('Audit grid'!$H:$H,'CAP follow up'!L$41,'Audit grid'!$D:$D,'CAP follow up'!$C76,'Audit grid'!$E:$E,'CAP follow up'!$D76,'Audit grid'!$R:$R,$K$40),"N/A")</f>
        <v>1</v>
      </c>
      <c r="M76" s="82">
        <f>IFERROR(COUNTIFS('Audit grid'!$H:$H,'CAP follow up'!M$41,'Audit grid'!$D:$D,'CAP follow up'!$C76,'Audit grid'!$E:$E,'CAP follow up'!$D76,'Audit grid'!$R:$R,$K$40),"N/A")</f>
        <v>0</v>
      </c>
      <c r="N76" s="56">
        <f>IFERROR(COUNTIFS('Audit grid'!$H:$H,'CAP follow up'!N$41,'Audit grid'!$D:$D,'CAP follow up'!$C76,'Audit grid'!$E:$E,'CAP follow up'!$D76,'Audit grid'!$R:$R,$N$40),"N/A")</f>
        <v>0</v>
      </c>
      <c r="O76" s="56">
        <f>IFERROR(COUNTIFS('Audit grid'!$H:$H,'CAP follow up'!O$41,'Audit grid'!$D:$D,'CAP follow up'!$C76,'Audit grid'!$E:$E,'CAP follow up'!$D76,'Audit grid'!$R:$R,$N$40),"N/A")</f>
        <v>0</v>
      </c>
      <c r="P76" s="57">
        <f>IFERROR(COUNTIFS('Audit grid'!$H:$H,'CAP follow up'!P$41,'Audit grid'!$D:$D,'CAP follow up'!$C76,'Audit grid'!$E:$E,'CAP follow up'!$D76,'Audit grid'!$R:$R,$N$40),"N/A")</f>
        <v>0</v>
      </c>
      <c r="Q76" s="71"/>
    </row>
    <row r="77" spans="2:17" ht="17" x14ac:dyDescent="0.2">
      <c r="B77" s="70"/>
      <c r="C77" s="49" t="s">
        <v>72</v>
      </c>
      <c r="D77" s="50" t="s">
        <v>107</v>
      </c>
      <c r="E77" s="81">
        <f>IFERROR(COUNTIFS('Audit grid'!$H:$H,'CAP follow up'!E$41,'Audit grid'!$D:$D,'CAP follow up'!$C77,'Audit grid'!$E:$E,'CAP follow up'!$D77),"N/A")</f>
        <v>1</v>
      </c>
      <c r="F77" s="56">
        <f>IFERROR(COUNTIFS('Audit grid'!$H:$H,'CAP follow up'!F$41,'Audit grid'!$D:$D,'CAP follow up'!$C77,'Audit grid'!$E:$E,'CAP follow up'!$D77),"N/A")</f>
        <v>0</v>
      </c>
      <c r="G77" s="82">
        <f>IFERROR(COUNTIFS('Audit grid'!$H:$H,'CAP follow up'!G$41,'Audit grid'!$D:$D,'CAP follow up'!$C77,'Audit grid'!$E:$E,'CAP follow up'!$D77),"N/A")</f>
        <v>5</v>
      </c>
      <c r="H77" s="56">
        <f>IFERROR(COUNTIFS('Audit grid'!$H:$H,'CAP follow up'!H$41,'Audit grid'!$D:$D,'CAP follow up'!$C77,'Audit grid'!$E:$E,'CAP follow up'!$D77,'Audit grid'!$R:$R,$H$40),"N/A")</f>
        <v>0</v>
      </c>
      <c r="I77" s="56">
        <f>IFERROR(COUNTIFS('Audit grid'!$H:$H,'CAP follow up'!I$41,'Audit grid'!$D:$D,'CAP follow up'!$C77,'Audit grid'!$E:$E,'CAP follow up'!$D77,'Audit grid'!$R:$R,$H$40),"N/A")</f>
        <v>0</v>
      </c>
      <c r="J77" s="56">
        <f>IFERROR(COUNTIFS('Audit grid'!$H:$H,'CAP follow up'!J$41,'Audit grid'!$D:$D,'CAP follow up'!$C77,'Audit grid'!$E:$E,'CAP follow up'!$D77,'Audit grid'!$R:$R,$H$40),"N/A")</f>
        <v>0</v>
      </c>
      <c r="K77" s="81">
        <f>IFERROR(COUNTIFS('Audit grid'!$H:$H,'CAP follow up'!K$41,'Audit grid'!$D:$D,'CAP follow up'!$C77,'Audit grid'!$E:$E,'CAP follow up'!$D77,'Audit grid'!$R:$R,$K$40),"N/A")</f>
        <v>1</v>
      </c>
      <c r="L77" s="56">
        <f>IFERROR(COUNTIFS('Audit grid'!$H:$H,'CAP follow up'!L$41,'Audit grid'!$D:$D,'CAP follow up'!$C77,'Audit grid'!$E:$E,'CAP follow up'!$D77,'Audit grid'!$R:$R,$K$40),"N/A")</f>
        <v>0</v>
      </c>
      <c r="M77" s="82">
        <f>IFERROR(COUNTIFS('Audit grid'!$H:$H,'CAP follow up'!M$41,'Audit grid'!$D:$D,'CAP follow up'!$C77,'Audit grid'!$E:$E,'CAP follow up'!$D77,'Audit grid'!$R:$R,$K$40),"N/A")</f>
        <v>5</v>
      </c>
      <c r="N77" s="56">
        <f>IFERROR(COUNTIFS('Audit grid'!$H:$H,'CAP follow up'!N$41,'Audit grid'!$D:$D,'CAP follow up'!$C77,'Audit grid'!$E:$E,'CAP follow up'!$D77,'Audit grid'!$R:$R,$N$40),"N/A")</f>
        <v>0</v>
      </c>
      <c r="O77" s="56">
        <f>IFERROR(COUNTIFS('Audit grid'!$H:$H,'CAP follow up'!O$41,'Audit grid'!$D:$D,'CAP follow up'!$C77,'Audit grid'!$E:$E,'CAP follow up'!$D77,'Audit grid'!$R:$R,$N$40),"N/A")</f>
        <v>0</v>
      </c>
      <c r="P77" s="57">
        <f>IFERROR(COUNTIFS('Audit grid'!$H:$H,'CAP follow up'!P$41,'Audit grid'!$D:$D,'CAP follow up'!$C77,'Audit grid'!$E:$E,'CAP follow up'!$D77,'Audit grid'!$R:$R,$N$40),"N/A")</f>
        <v>0</v>
      </c>
      <c r="Q77" s="71"/>
    </row>
    <row r="78" spans="2:17" ht="17" x14ac:dyDescent="0.2">
      <c r="B78" s="70"/>
      <c r="C78" s="49" t="s">
        <v>72</v>
      </c>
      <c r="D78" s="50" t="s">
        <v>108</v>
      </c>
      <c r="E78" s="81">
        <f>IFERROR(COUNTIFS('Audit grid'!$H:$H,'CAP follow up'!E$41,'Audit grid'!$D:$D,'CAP follow up'!$C78,'Audit grid'!$E:$E,'CAP follow up'!$D78),"N/A")</f>
        <v>0</v>
      </c>
      <c r="F78" s="56">
        <f>IFERROR(COUNTIFS('Audit grid'!$H:$H,'CAP follow up'!F$41,'Audit grid'!$D:$D,'CAP follow up'!$C78,'Audit grid'!$E:$E,'CAP follow up'!$D78),"N/A")</f>
        <v>5</v>
      </c>
      <c r="G78" s="82">
        <f>IFERROR(COUNTIFS('Audit grid'!$H:$H,'CAP follow up'!G$41,'Audit grid'!$D:$D,'CAP follow up'!$C78,'Audit grid'!$E:$E,'CAP follow up'!$D78),"N/A")</f>
        <v>1</v>
      </c>
      <c r="H78" s="56">
        <f>IFERROR(COUNTIFS('Audit grid'!$H:$H,'CAP follow up'!H$41,'Audit grid'!$D:$D,'CAP follow up'!$C78,'Audit grid'!$E:$E,'CAP follow up'!$D78,'Audit grid'!$R:$R,$H$40),"N/A")</f>
        <v>0</v>
      </c>
      <c r="I78" s="56">
        <f>IFERROR(COUNTIFS('Audit grid'!$H:$H,'CAP follow up'!I$41,'Audit grid'!$D:$D,'CAP follow up'!$C78,'Audit grid'!$E:$E,'CAP follow up'!$D78,'Audit grid'!$R:$R,$H$40),"N/A")</f>
        <v>0</v>
      </c>
      <c r="J78" s="56">
        <f>IFERROR(COUNTIFS('Audit grid'!$H:$H,'CAP follow up'!J$41,'Audit grid'!$D:$D,'CAP follow up'!$C78,'Audit grid'!$E:$E,'CAP follow up'!$D78,'Audit grid'!$R:$R,$H$40),"N/A")</f>
        <v>0</v>
      </c>
      <c r="K78" s="81">
        <f>IFERROR(COUNTIFS('Audit grid'!$H:$H,'CAP follow up'!K$41,'Audit grid'!$D:$D,'CAP follow up'!$C78,'Audit grid'!$E:$E,'CAP follow up'!$D78,'Audit grid'!$R:$R,$K$40),"N/A")</f>
        <v>0</v>
      </c>
      <c r="L78" s="56">
        <f>IFERROR(COUNTIFS('Audit grid'!$H:$H,'CAP follow up'!L$41,'Audit grid'!$D:$D,'CAP follow up'!$C78,'Audit grid'!$E:$E,'CAP follow up'!$D78,'Audit grid'!$R:$R,$K$40),"N/A")</f>
        <v>5</v>
      </c>
      <c r="M78" s="82">
        <f>IFERROR(COUNTIFS('Audit grid'!$H:$H,'CAP follow up'!M$41,'Audit grid'!$D:$D,'CAP follow up'!$C78,'Audit grid'!$E:$E,'CAP follow up'!$D78,'Audit grid'!$R:$R,$K$40),"N/A")</f>
        <v>1</v>
      </c>
      <c r="N78" s="56">
        <f>IFERROR(COUNTIFS('Audit grid'!$H:$H,'CAP follow up'!N$41,'Audit grid'!$D:$D,'CAP follow up'!$C78,'Audit grid'!$E:$E,'CAP follow up'!$D78,'Audit grid'!$R:$R,$N$40),"N/A")</f>
        <v>0</v>
      </c>
      <c r="O78" s="56">
        <f>IFERROR(COUNTIFS('Audit grid'!$H:$H,'CAP follow up'!O$41,'Audit grid'!$D:$D,'CAP follow up'!$C78,'Audit grid'!$E:$E,'CAP follow up'!$D78,'Audit grid'!$R:$R,$N$40),"N/A")</f>
        <v>0</v>
      </c>
      <c r="P78" s="57">
        <f>IFERROR(COUNTIFS('Audit grid'!$H:$H,'CAP follow up'!P$41,'Audit grid'!$D:$D,'CAP follow up'!$C78,'Audit grid'!$E:$E,'CAP follow up'!$D78,'Audit grid'!$R:$R,$N$40),"N/A")</f>
        <v>0</v>
      </c>
      <c r="Q78" s="71"/>
    </row>
    <row r="79" spans="2:17" ht="17" x14ac:dyDescent="0.2">
      <c r="B79" s="70"/>
      <c r="C79" s="54" t="s">
        <v>72</v>
      </c>
      <c r="D79" s="55" t="s">
        <v>109</v>
      </c>
      <c r="E79" s="83">
        <f>IFERROR(COUNTIFS('Audit grid'!$H:$H,'CAP follow up'!E$41,'Audit grid'!$D:$D,'CAP follow up'!$C79,'Audit grid'!$E:$E,'CAP follow up'!$D79),"N/A")</f>
        <v>0</v>
      </c>
      <c r="F79" s="58">
        <f>IFERROR(COUNTIFS('Audit grid'!$H:$H,'CAP follow up'!F$41,'Audit grid'!$D:$D,'CAP follow up'!$C79,'Audit grid'!$E:$E,'CAP follow up'!$D79),"N/A")</f>
        <v>0</v>
      </c>
      <c r="G79" s="84">
        <f>IFERROR(COUNTIFS('Audit grid'!$H:$H,'CAP follow up'!G$41,'Audit grid'!$D:$D,'CAP follow up'!$C79,'Audit grid'!$E:$E,'CAP follow up'!$D79),"N/A")</f>
        <v>1</v>
      </c>
      <c r="H79" s="58">
        <f>IFERROR(COUNTIFS('Audit grid'!$H:$H,'CAP follow up'!H$41,'Audit grid'!$D:$D,'CAP follow up'!$C79,'Audit grid'!$E:$E,'CAP follow up'!$D79,'Audit grid'!$R:$R,$H$40),"N/A")</f>
        <v>0</v>
      </c>
      <c r="I79" s="58">
        <f>IFERROR(COUNTIFS('Audit grid'!$H:$H,'CAP follow up'!I$41,'Audit grid'!$D:$D,'CAP follow up'!$C79,'Audit grid'!$E:$E,'CAP follow up'!$D79,'Audit grid'!$R:$R,$H$40),"N/A")</f>
        <v>0</v>
      </c>
      <c r="J79" s="58">
        <f>IFERROR(COUNTIFS('Audit grid'!$H:$H,'CAP follow up'!J$41,'Audit grid'!$D:$D,'CAP follow up'!$C79,'Audit grid'!$E:$E,'CAP follow up'!$D79,'Audit grid'!$R:$R,$H$40),"N/A")</f>
        <v>0</v>
      </c>
      <c r="K79" s="83">
        <f>IFERROR(COUNTIFS('Audit grid'!$H:$H,'CAP follow up'!K$41,'Audit grid'!$D:$D,'CAP follow up'!$C79,'Audit grid'!$E:$E,'CAP follow up'!$D79,'Audit grid'!$R:$R,$K$40),"N/A")</f>
        <v>0</v>
      </c>
      <c r="L79" s="58">
        <f>IFERROR(COUNTIFS('Audit grid'!$H:$H,'CAP follow up'!L$41,'Audit grid'!$D:$D,'CAP follow up'!$C79,'Audit grid'!$E:$E,'CAP follow up'!$D79,'Audit grid'!$R:$R,$K$40),"N/A")</f>
        <v>0</v>
      </c>
      <c r="M79" s="84">
        <f>IFERROR(COUNTIFS('Audit grid'!$H:$H,'CAP follow up'!M$41,'Audit grid'!$D:$D,'CAP follow up'!$C79,'Audit grid'!$E:$E,'CAP follow up'!$D79,'Audit grid'!$R:$R,$K$40),"N/A")</f>
        <v>1</v>
      </c>
      <c r="N79" s="58">
        <f>IFERROR(COUNTIFS('Audit grid'!$H:$H,'CAP follow up'!N$41,'Audit grid'!$D:$D,'CAP follow up'!$C79,'Audit grid'!$E:$E,'CAP follow up'!$D79,'Audit grid'!$R:$R,$N$40),"N/A")</f>
        <v>0</v>
      </c>
      <c r="O79" s="58">
        <f>IFERROR(COUNTIFS('Audit grid'!$H:$H,'CAP follow up'!O$41,'Audit grid'!$D:$D,'CAP follow up'!$C79,'Audit grid'!$E:$E,'CAP follow up'!$D79,'Audit grid'!$R:$R,$N$40),"N/A")</f>
        <v>0</v>
      </c>
      <c r="P79" s="59">
        <f>IFERROR(COUNTIFS('Audit grid'!$H:$H,'CAP follow up'!P$41,'Audit grid'!$D:$D,'CAP follow up'!$C79,'Audit grid'!$E:$E,'CAP follow up'!$D79,'Audit grid'!$R:$R,$N$40),"N/A")</f>
        <v>0</v>
      </c>
      <c r="Q79" s="71"/>
    </row>
    <row r="80" spans="2:17" ht="17" x14ac:dyDescent="0.2">
      <c r="B80" s="70"/>
      <c r="C80" s="49" t="s">
        <v>73</v>
      </c>
      <c r="D80" s="50" t="s">
        <v>85</v>
      </c>
      <c r="E80" s="81">
        <f>IFERROR(COUNTIFS('Audit grid'!$H:$H,'CAP follow up'!E$41,'Audit grid'!$D:$D,'CAP follow up'!$C80,'Audit grid'!$E:$E,'CAP follow up'!$D80),"N/A")</f>
        <v>0</v>
      </c>
      <c r="F80" s="56">
        <f>IFERROR(COUNTIFS('Audit grid'!$H:$H,'CAP follow up'!F$41,'Audit grid'!$D:$D,'CAP follow up'!$C80,'Audit grid'!$E:$E,'CAP follow up'!$D80),"N/A")</f>
        <v>1</v>
      </c>
      <c r="G80" s="82">
        <f>IFERROR(COUNTIFS('Audit grid'!$H:$H,'CAP follow up'!G$41,'Audit grid'!$D:$D,'CAP follow up'!$C80,'Audit grid'!$E:$E,'CAP follow up'!$D80),"N/A")</f>
        <v>0</v>
      </c>
      <c r="H80" s="56">
        <f>IFERROR(COUNTIFS('Audit grid'!$H:$H,'CAP follow up'!H$41,'Audit grid'!$D:$D,'CAP follow up'!$C80,'Audit grid'!$E:$E,'CAP follow up'!$D80,'Audit grid'!$R:$R,$H$40),"N/A")</f>
        <v>0</v>
      </c>
      <c r="I80" s="56">
        <f>IFERROR(COUNTIFS('Audit grid'!$H:$H,'CAP follow up'!I$41,'Audit grid'!$D:$D,'CAP follow up'!$C80,'Audit grid'!$E:$E,'CAP follow up'!$D80,'Audit grid'!$R:$R,$H$40),"N/A")</f>
        <v>0</v>
      </c>
      <c r="J80" s="56">
        <f>IFERROR(COUNTIFS('Audit grid'!$H:$H,'CAP follow up'!J$41,'Audit grid'!$D:$D,'CAP follow up'!$C80,'Audit grid'!$E:$E,'CAP follow up'!$D80,'Audit grid'!$R:$R,$H$40),"N/A")</f>
        <v>0</v>
      </c>
      <c r="K80" s="81">
        <f>IFERROR(COUNTIFS('Audit grid'!$H:$H,'CAP follow up'!K$41,'Audit grid'!$D:$D,'CAP follow up'!$C80,'Audit grid'!$E:$E,'CAP follow up'!$D80,'Audit grid'!$R:$R,$K$40),"N/A")</f>
        <v>0</v>
      </c>
      <c r="L80" s="56">
        <f>IFERROR(COUNTIFS('Audit grid'!$H:$H,'CAP follow up'!L$41,'Audit grid'!$D:$D,'CAP follow up'!$C80,'Audit grid'!$E:$E,'CAP follow up'!$D80,'Audit grid'!$R:$R,$K$40),"N/A")</f>
        <v>1</v>
      </c>
      <c r="M80" s="82">
        <f>IFERROR(COUNTIFS('Audit grid'!$H:$H,'CAP follow up'!M$41,'Audit grid'!$D:$D,'CAP follow up'!$C80,'Audit grid'!$E:$E,'CAP follow up'!$D80,'Audit grid'!$R:$R,$K$40),"N/A")</f>
        <v>0</v>
      </c>
      <c r="N80" s="56">
        <f>IFERROR(COUNTIFS('Audit grid'!$H:$H,'CAP follow up'!N$41,'Audit grid'!$D:$D,'CAP follow up'!$C80,'Audit grid'!$E:$E,'CAP follow up'!$D80,'Audit grid'!$R:$R,$N$40),"N/A")</f>
        <v>0</v>
      </c>
      <c r="O80" s="56">
        <f>IFERROR(COUNTIFS('Audit grid'!$H:$H,'CAP follow up'!O$41,'Audit grid'!$D:$D,'CAP follow up'!$C80,'Audit grid'!$E:$E,'CAP follow up'!$D80,'Audit grid'!$R:$R,$N$40),"N/A")</f>
        <v>0</v>
      </c>
      <c r="P80" s="57">
        <f>IFERROR(COUNTIFS('Audit grid'!$H:$H,'CAP follow up'!P$41,'Audit grid'!$D:$D,'CAP follow up'!$C80,'Audit grid'!$E:$E,'CAP follow up'!$D80,'Audit grid'!$R:$R,$N$40),"N/A")</f>
        <v>0</v>
      </c>
      <c r="Q80" s="71"/>
    </row>
    <row r="81" spans="2:17" ht="17" x14ac:dyDescent="0.2">
      <c r="B81" s="70"/>
      <c r="C81" s="49" t="s">
        <v>73</v>
      </c>
      <c r="D81" s="50" t="s">
        <v>110</v>
      </c>
      <c r="E81" s="81">
        <f>IFERROR(COUNTIFS('Audit grid'!$H:$H,'CAP follow up'!E$41,'Audit grid'!$D:$D,'CAP follow up'!$C81,'Audit grid'!$E:$E,'CAP follow up'!$D81),"N/A")</f>
        <v>0</v>
      </c>
      <c r="F81" s="56">
        <f>IFERROR(COUNTIFS('Audit grid'!$H:$H,'CAP follow up'!F$41,'Audit grid'!$D:$D,'CAP follow up'!$C81,'Audit grid'!$E:$E,'CAP follow up'!$D81),"N/A")</f>
        <v>0</v>
      </c>
      <c r="G81" s="82">
        <f>IFERROR(COUNTIFS('Audit grid'!$H:$H,'CAP follow up'!G$41,'Audit grid'!$D:$D,'CAP follow up'!$C81,'Audit grid'!$E:$E,'CAP follow up'!$D81),"N/A")</f>
        <v>1</v>
      </c>
      <c r="H81" s="56">
        <f>IFERROR(COUNTIFS('Audit grid'!$H:$H,'CAP follow up'!H$41,'Audit grid'!$D:$D,'CAP follow up'!$C81,'Audit grid'!$E:$E,'CAP follow up'!$D81,'Audit grid'!$R:$R,$H$40),"N/A")</f>
        <v>0</v>
      </c>
      <c r="I81" s="56">
        <f>IFERROR(COUNTIFS('Audit grid'!$H:$H,'CAP follow up'!I$41,'Audit grid'!$D:$D,'CAP follow up'!$C81,'Audit grid'!$E:$E,'CAP follow up'!$D81,'Audit grid'!$R:$R,$H$40),"N/A")</f>
        <v>0</v>
      </c>
      <c r="J81" s="56">
        <f>IFERROR(COUNTIFS('Audit grid'!$H:$H,'CAP follow up'!J$41,'Audit grid'!$D:$D,'CAP follow up'!$C81,'Audit grid'!$E:$E,'CAP follow up'!$D81,'Audit grid'!$R:$R,$H$40),"N/A")</f>
        <v>0</v>
      </c>
      <c r="K81" s="81">
        <f>IFERROR(COUNTIFS('Audit grid'!$H:$H,'CAP follow up'!K$41,'Audit grid'!$D:$D,'CAP follow up'!$C81,'Audit grid'!$E:$E,'CAP follow up'!$D81,'Audit grid'!$R:$R,$K$40),"N/A")</f>
        <v>0</v>
      </c>
      <c r="L81" s="56">
        <f>IFERROR(COUNTIFS('Audit grid'!$H:$H,'CAP follow up'!L$41,'Audit grid'!$D:$D,'CAP follow up'!$C81,'Audit grid'!$E:$E,'CAP follow up'!$D81,'Audit grid'!$R:$R,$K$40),"N/A")</f>
        <v>0</v>
      </c>
      <c r="M81" s="82">
        <f>IFERROR(COUNTIFS('Audit grid'!$H:$H,'CAP follow up'!M$41,'Audit grid'!$D:$D,'CAP follow up'!$C81,'Audit grid'!$E:$E,'CAP follow up'!$D81,'Audit grid'!$R:$R,$K$40),"N/A")</f>
        <v>1</v>
      </c>
      <c r="N81" s="56">
        <f>IFERROR(COUNTIFS('Audit grid'!$H:$H,'CAP follow up'!N$41,'Audit grid'!$D:$D,'CAP follow up'!$C81,'Audit grid'!$E:$E,'CAP follow up'!$D81,'Audit grid'!$R:$R,$N$40),"N/A")</f>
        <v>0</v>
      </c>
      <c r="O81" s="56">
        <f>IFERROR(COUNTIFS('Audit grid'!$H:$H,'CAP follow up'!O$41,'Audit grid'!$D:$D,'CAP follow up'!$C81,'Audit grid'!$E:$E,'CAP follow up'!$D81,'Audit grid'!$R:$R,$N$40),"N/A")</f>
        <v>0</v>
      </c>
      <c r="P81" s="57">
        <f>IFERROR(COUNTIFS('Audit grid'!$H:$H,'CAP follow up'!P$41,'Audit grid'!$D:$D,'CAP follow up'!$C81,'Audit grid'!$E:$E,'CAP follow up'!$D81,'Audit grid'!$R:$R,$N$40),"N/A")</f>
        <v>0</v>
      </c>
      <c r="Q81" s="71"/>
    </row>
    <row r="82" spans="2:17" ht="17" x14ac:dyDescent="0.2">
      <c r="B82" s="70"/>
      <c r="C82" s="49" t="s">
        <v>73</v>
      </c>
      <c r="D82" s="50" t="s">
        <v>111</v>
      </c>
      <c r="E82" s="81">
        <f>IFERROR(COUNTIFS('Audit grid'!$H:$H,'CAP follow up'!E$41,'Audit grid'!$D:$D,'CAP follow up'!$C82,'Audit grid'!$E:$E,'CAP follow up'!$D82),"N/A")</f>
        <v>2</v>
      </c>
      <c r="F82" s="56">
        <f>IFERROR(COUNTIFS('Audit grid'!$H:$H,'CAP follow up'!F$41,'Audit grid'!$D:$D,'CAP follow up'!$C82,'Audit grid'!$E:$E,'CAP follow up'!$D82),"N/A")</f>
        <v>1</v>
      </c>
      <c r="G82" s="82">
        <f>IFERROR(COUNTIFS('Audit grid'!$H:$H,'CAP follow up'!G$41,'Audit grid'!$D:$D,'CAP follow up'!$C82,'Audit grid'!$E:$E,'CAP follow up'!$D82),"N/A")</f>
        <v>1</v>
      </c>
      <c r="H82" s="56">
        <f>IFERROR(COUNTIFS('Audit grid'!$H:$H,'CAP follow up'!H$41,'Audit grid'!$D:$D,'CAP follow up'!$C82,'Audit grid'!$E:$E,'CAP follow up'!$D82,'Audit grid'!$R:$R,$H$40),"N/A")</f>
        <v>0</v>
      </c>
      <c r="I82" s="56">
        <f>IFERROR(COUNTIFS('Audit grid'!$H:$H,'CAP follow up'!I$41,'Audit grid'!$D:$D,'CAP follow up'!$C82,'Audit grid'!$E:$E,'CAP follow up'!$D82,'Audit grid'!$R:$R,$H$40),"N/A")</f>
        <v>0</v>
      </c>
      <c r="J82" s="56">
        <f>IFERROR(COUNTIFS('Audit grid'!$H:$H,'CAP follow up'!J$41,'Audit grid'!$D:$D,'CAP follow up'!$C82,'Audit grid'!$E:$E,'CAP follow up'!$D82,'Audit grid'!$R:$R,$H$40),"N/A")</f>
        <v>0</v>
      </c>
      <c r="K82" s="81">
        <f>IFERROR(COUNTIFS('Audit grid'!$H:$H,'CAP follow up'!K$41,'Audit grid'!$D:$D,'CAP follow up'!$C82,'Audit grid'!$E:$E,'CAP follow up'!$D82,'Audit grid'!$R:$R,$K$40),"N/A")</f>
        <v>2</v>
      </c>
      <c r="L82" s="56">
        <f>IFERROR(COUNTIFS('Audit grid'!$H:$H,'CAP follow up'!L$41,'Audit grid'!$D:$D,'CAP follow up'!$C82,'Audit grid'!$E:$E,'CAP follow up'!$D82,'Audit grid'!$R:$R,$K$40),"N/A")</f>
        <v>1</v>
      </c>
      <c r="M82" s="82">
        <f>IFERROR(COUNTIFS('Audit grid'!$H:$H,'CAP follow up'!M$41,'Audit grid'!$D:$D,'CAP follow up'!$C82,'Audit grid'!$E:$E,'CAP follow up'!$D82,'Audit grid'!$R:$R,$K$40),"N/A")</f>
        <v>1</v>
      </c>
      <c r="N82" s="56">
        <f>IFERROR(COUNTIFS('Audit grid'!$H:$H,'CAP follow up'!N$41,'Audit grid'!$D:$D,'CAP follow up'!$C82,'Audit grid'!$E:$E,'CAP follow up'!$D82,'Audit grid'!$R:$R,$N$40),"N/A")</f>
        <v>0</v>
      </c>
      <c r="O82" s="56">
        <f>IFERROR(COUNTIFS('Audit grid'!$H:$H,'CAP follow up'!O$41,'Audit grid'!$D:$D,'CAP follow up'!$C82,'Audit grid'!$E:$E,'CAP follow up'!$D82,'Audit grid'!$R:$R,$N$40),"N/A")</f>
        <v>0</v>
      </c>
      <c r="P82" s="57">
        <f>IFERROR(COUNTIFS('Audit grid'!$H:$H,'CAP follow up'!P$41,'Audit grid'!$D:$D,'CAP follow up'!$C82,'Audit grid'!$E:$E,'CAP follow up'!$D82,'Audit grid'!$R:$R,$N$40),"N/A")</f>
        <v>0</v>
      </c>
      <c r="Q82" s="71"/>
    </row>
    <row r="83" spans="2:17" ht="17" x14ac:dyDescent="0.2">
      <c r="B83" s="70"/>
      <c r="C83" s="49" t="s">
        <v>73</v>
      </c>
      <c r="D83" s="50" t="s">
        <v>112</v>
      </c>
      <c r="E83" s="81">
        <f>IFERROR(COUNTIFS('Audit grid'!$H:$H,'CAP follow up'!E$41,'Audit grid'!$D:$D,'CAP follow up'!$C83,'Audit grid'!$E:$E,'CAP follow up'!$D83),"N/A")</f>
        <v>5</v>
      </c>
      <c r="F83" s="56">
        <f>IFERROR(COUNTIFS('Audit grid'!$H:$H,'CAP follow up'!F$41,'Audit grid'!$D:$D,'CAP follow up'!$C83,'Audit grid'!$E:$E,'CAP follow up'!$D83),"N/A")</f>
        <v>3</v>
      </c>
      <c r="G83" s="82">
        <f>IFERROR(COUNTIFS('Audit grid'!$H:$H,'CAP follow up'!G$41,'Audit grid'!$D:$D,'CAP follow up'!$C83,'Audit grid'!$E:$E,'CAP follow up'!$D83),"N/A")</f>
        <v>0</v>
      </c>
      <c r="H83" s="56">
        <f>IFERROR(COUNTIFS('Audit grid'!$H:$H,'CAP follow up'!H$41,'Audit grid'!$D:$D,'CAP follow up'!$C83,'Audit grid'!$E:$E,'CAP follow up'!$D83,'Audit grid'!$R:$R,$H$40),"N/A")</f>
        <v>0</v>
      </c>
      <c r="I83" s="56">
        <f>IFERROR(COUNTIFS('Audit grid'!$H:$H,'CAP follow up'!I$41,'Audit grid'!$D:$D,'CAP follow up'!$C83,'Audit grid'!$E:$E,'CAP follow up'!$D83,'Audit grid'!$R:$R,$H$40),"N/A")</f>
        <v>0</v>
      </c>
      <c r="J83" s="56">
        <f>IFERROR(COUNTIFS('Audit grid'!$H:$H,'CAP follow up'!J$41,'Audit grid'!$D:$D,'CAP follow up'!$C83,'Audit grid'!$E:$E,'CAP follow up'!$D83,'Audit grid'!$R:$R,$H$40),"N/A")</f>
        <v>0</v>
      </c>
      <c r="K83" s="81">
        <f>IFERROR(COUNTIFS('Audit grid'!$H:$H,'CAP follow up'!K$41,'Audit grid'!$D:$D,'CAP follow up'!$C83,'Audit grid'!$E:$E,'CAP follow up'!$D83,'Audit grid'!$R:$R,$K$40),"N/A")</f>
        <v>5</v>
      </c>
      <c r="L83" s="56">
        <f>IFERROR(COUNTIFS('Audit grid'!$H:$H,'CAP follow up'!L$41,'Audit grid'!$D:$D,'CAP follow up'!$C83,'Audit grid'!$E:$E,'CAP follow up'!$D83,'Audit grid'!$R:$R,$K$40),"N/A")</f>
        <v>3</v>
      </c>
      <c r="M83" s="82">
        <f>IFERROR(COUNTIFS('Audit grid'!$H:$H,'CAP follow up'!M$41,'Audit grid'!$D:$D,'CAP follow up'!$C83,'Audit grid'!$E:$E,'CAP follow up'!$D83,'Audit grid'!$R:$R,$K$40),"N/A")</f>
        <v>0</v>
      </c>
      <c r="N83" s="56">
        <f>IFERROR(COUNTIFS('Audit grid'!$H:$H,'CAP follow up'!N$41,'Audit grid'!$D:$D,'CAP follow up'!$C83,'Audit grid'!$E:$E,'CAP follow up'!$D83,'Audit grid'!$R:$R,$N$40),"N/A")</f>
        <v>0</v>
      </c>
      <c r="O83" s="56">
        <f>IFERROR(COUNTIFS('Audit grid'!$H:$H,'CAP follow up'!O$41,'Audit grid'!$D:$D,'CAP follow up'!$C83,'Audit grid'!$E:$E,'CAP follow up'!$D83,'Audit grid'!$R:$R,$N$40),"N/A")</f>
        <v>0</v>
      </c>
      <c r="P83" s="57">
        <f>IFERROR(COUNTIFS('Audit grid'!$H:$H,'CAP follow up'!P$41,'Audit grid'!$D:$D,'CAP follow up'!$C83,'Audit grid'!$E:$E,'CAP follow up'!$D83,'Audit grid'!$R:$R,$N$40),"N/A")</f>
        <v>0</v>
      </c>
      <c r="Q83" s="71"/>
    </row>
    <row r="84" spans="2:17" ht="17" x14ac:dyDescent="0.2">
      <c r="B84" s="70"/>
      <c r="C84" s="49" t="s">
        <v>73</v>
      </c>
      <c r="D84" s="50" t="s">
        <v>113</v>
      </c>
      <c r="E84" s="81">
        <f>IFERROR(COUNTIFS('Audit grid'!$H:$H,'CAP follow up'!E$41,'Audit grid'!$D:$D,'CAP follow up'!$C84,'Audit grid'!$E:$E,'CAP follow up'!$D84),"N/A")</f>
        <v>0</v>
      </c>
      <c r="F84" s="56">
        <f>IFERROR(COUNTIFS('Audit grid'!$H:$H,'CAP follow up'!F$41,'Audit grid'!$D:$D,'CAP follow up'!$C84,'Audit grid'!$E:$E,'CAP follow up'!$D84),"N/A")</f>
        <v>1</v>
      </c>
      <c r="G84" s="82">
        <f>IFERROR(COUNTIFS('Audit grid'!$H:$H,'CAP follow up'!G$41,'Audit grid'!$D:$D,'CAP follow up'!$C84,'Audit grid'!$E:$E,'CAP follow up'!$D84),"N/A")</f>
        <v>2</v>
      </c>
      <c r="H84" s="56">
        <f>IFERROR(COUNTIFS('Audit grid'!$H:$H,'CAP follow up'!H$41,'Audit grid'!$D:$D,'CAP follow up'!$C84,'Audit grid'!$E:$E,'CAP follow up'!$D84,'Audit grid'!$R:$R,$H$40),"N/A")</f>
        <v>0</v>
      </c>
      <c r="I84" s="56">
        <f>IFERROR(COUNTIFS('Audit grid'!$H:$H,'CAP follow up'!I$41,'Audit grid'!$D:$D,'CAP follow up'!$C84,'Audit grid'!$E:$E,'CAP follow up'!$D84,'Audit grid'!$R:$R,$H$40),"N/A")</f>
        <v>0</v>
      </c>
      <c r="J84" s="56">
        <f>IFERROR(COUNTIFS('Audit grid'!$H:$H,'CAP follow up'!J$41,'Audit grid'!$D:$D,'CAP follow up'!$C84,'Audit grid'!$E:$E,'CAP follow up'!$D84,'Audit grid'!$R:$R,$H$40),"N/A")</f>
        <v>0</v>
      </c>
      <c r="K84" s="81">
        <f>IFERROR(COUNTIFS('Audit grid'!$H:$H,'CAP follow up'!K$41,'Audit grid'!$D:$D,'CAP follow up'!$C84,'Audit grid'!$E:$E,'CAP follow up'!$D84,'Audit grid'!$R:$R,$K$40),"N/A")</f>
        <v>0</v>
      </c>
      <c r="L84" s="56">
        <f>IFERROR(COUNTIFS('Audit grid'!$H:$H,'CAP follow up'!L$41,'Audit grid'!$D:$D,'CAP follow up'!$C84,'Audit grid'!$E:$E,'CAP follow up'!$D84,'Audit grid'!$R:$R,$K$40),"N/A")</f>
        <v>1</v>
      </c>
      <c r="M84" s="82">
        <f>IFERROR(COUNTIFS('Audit grid'!$H:$H,'CAP follow up'!M$41,'Audit grid'!$D:$D,'CAP follow up'!$C84,'Audit grid'!$E:$E,'CAP follow up'!$D84,'Audit grid'!$R:$R,$K$40),"N/A")</f>
        <v>2</v>
      </c>
      <c r="N84" s="56">
        <f>IFERROR(COUNTIFS('Audit grid'!$H:$H,'CAP follow up'!N$41,'Audit grid'!$D:$D,'CAP follow up'!$C84,'Audit grid'!$E:$E,'CAP follow up'!$D84,'Audit grid'!$R:$R,$N$40),"N/A")</f>
        <v>0</v>
      </c>
      <c r="O84" s="56">
        <f>IFERROR(COUNTIFS('Audit grid'!$H:$H,'CAP follow up'!O$41,'Audit grid'!$D:$D,'CAP follow up'!$C84,'Audit grid'!$E:$E,'CAP follow up'!$D84,'Audit grid'!$R:$R,$N$40),"N/A")</f>
        <v>0</v>
      </c>
      <c r="P84" s="57">
        <f>IFERROR(COUNTIFS('Audit grid'!$H:$H,'CAP follow up'!P$41,'Audit grid'!$D:$D,'CAP follow up'!$C84,'Audit grid'!$E:$E,'CAP follow up'!$D84,'Audit grid'!$R:$R,$N$40),"N/A")</f>
        <v>0</v>
      </c>
      <c r="Q84" s="71"/>
    </row>
    <row r="85" spans="2:17" ht="17" x14ac:dyDescent="0.2">
      <c r="B85" s="70"/>
      <c r="C85" s="49" t="s">
        <v>73</v>
      </c>
      <c r="D85" s="50" t="s">
        <v>114</v>
      </c>
      <c r="E85" s="81">
        <f>IFERROR(COUNTIFS('Audit grid'!$H:$H,'CAP follow up'!E$41,'Audit grid'!$D:$D,'CAP follow up'!$C85,'Audit grid'!$E:$E,'CAP follow up'!$D85),"N/A")</f>
        <v>0</v>
      </c>
      <c r="F85" s="56">
        <f>IFERROR(COUNTIFS('Audit grid'!$H:$H,'CAP follow up'!F$41,'Audit grid'!$D:$D,'CAP follow up'!$C85,'Audit grid'!$E:$E,'CAP follow up'!$D85),"N/A")</f>
        <v>1</v>
      </c>
      <c r="G85" s="82">
        <f>IFERROR(COUNTIFS('Audit grid'!$H:$H,'CAP follow up'!G$41,'Audit grid'!$D:$D,'CAP follow up'!$C85,'Audit grid'!$E:$E,'CAP follow up'!$D85),"N/A")</f>
        <v>0</v>
      </c>
      <c r="H85" s="56">
        <f>IFERROR(COUNTIFS('Audit grid'!$H:$H,'CAP follow up'!H$41,'Audit grid'!$D:$D,'CAP follow up'!$C85,'Audit grid'!$E:$E,'CAP follow up'!$D85,'Audit grid'!$R:$R,$H$40),"N/A")</f>
        <v>0</v>
      </c>
      <c r="I85" s="56">
        <f>IFERROR(COUNTIFS('Audit grid'!$H:$H,'CAP follow up'!I$41,'Audit grid'!$D:$D,'CAP follow up'!$C85,'Audit grid'!$E:$E,'CAP follow up'!$D85,'Audit grid'!$R:$R,$H$40),"N/A")</f>
        <v>0</v>
      </c>
      <c r="J85" s="56">
        <f>IFERROR(COUNTIFS('Audit grid'!$H:$H,'CAP follow up'!J$41,'Audit grid'!$D:$D,'CAP follow up'!$C85,'Audit grid'!$E:$E,'CAP follow up'!$D85,'Audit grid'!$R:$R,$H$40),"N/A")</f>
        <v>0</v>
      </c>
      <c r="K85" s="81">
        <f>IFERROR(COUNTIFS('Audit grid'!$H:$H,'CAP follow up'!K$41,'Audit grid'!$D:$D,'CAP follow up'!$C85,'Audit grid'!$E:$E,'CAP follow up'!$D85,'Audit grid'!$R:$R,$K$40),"N/A")</f>
        <v>0</v>
      </c>
      <c r="L85" s="56">
        <f>IFERROR(COUNTIFS('Audit grid'!$H:$H,'CAP follow up'!L$41,'Audit grid'!$D:$D,'CAP follow up'!$C85,'Audit grid'!$E:$E,'CAP follow up'!$D85,'Audit grid'!$R:$R,$K$40),"N/A")</f>
        <v>1</v>
      </c>
      <c r="M85" s="82">
        <f>IFERROR(COUNTIFS('Audit grid'!$H:$H,'CAP follow up'!M$41,'Audit grid'!$D:$D,'CAP follow up'!$C85,'Audit grid'!$E:$E,'CAP follow up'!$D85,'Audit grid'!$R:$R,$K$40),"N/A")</f>
        <v>0</v>
      </c>
      <c r="N85" s="56">
        <f>IFERROR(COUNTIFS('Audit grid'!$H:$H,'CAP follow up'!N$41,'Audit grid'!$D:$D,'CAP follow up'!$C85,'Audit grid'!$E:$E,'CAP follow up'!$D85,'Audit grid'!$R:$R,$N$40),"N/A")</f>
        <v>0</v>
      </c>
      <c r="O85" s="56">
        <f>IFERROR(COUNTIFS('Audit grid'!$H:$H,'CAP follow up'!O$41,'Audit grid'!$D:$D,'CAP follow up'!$C85,'Audit grid'!$E:$E,'CAP follow up'!$D85,'Audit grid'!$R:$R,$N$40),"N/A")</f>
        <v>0</v>
      </c>
      <c r="P85" s="57">
        <f>IFERROR(COUNTIFS('Audit grid'!$H:$H,'CAP follow up'!P$41,'Audit grid'!$D:$D,'CAP follow up'!$C85,'Audit grid'!$E:$E,'CAP follow up'!$D85,'Audit grid'!$R:$R,$N$40),"N/A")</f>
        <v>0</v>
      </c>
      <c r="Q85" s="71"/>
    </row>
    <row r="86" spans="2:17" ht="17" x14ac:dyDescent="0.2">
      <c r="B86" s="70"/>
      <c r="C86" s="49" t="s">
        <v>73</v>
      </c>
      <c r="D86" s="50" t="s">
        <v>115</v>
      </c>
      <c r="E86" s="81">
        <f>IFERROR(COUNTIFS('Audit grid'!$H:$H,'CAP follow up'!E$41,'Audit grid'!$D:$D,'CAP follow up'!$C86,'Audit grid'!$E:$E,'CAP follow up'!$D86),"N/A")</f>
        <v>0</v>
      </c>
      <c r="F86" s="56">
        <f>IFERROR(COUNTIFS('Audit grid'!$H:$H,'CAP follow up'!F$41,'Audit grid'!$D:$D,'CAP follow up'!$C86,'Audit grid'!$E:$E,'CAP follow up'!$D86),"N/A")</f>
        <v>4</v>
      </c>
      <c r="G86" s="82">
        <f>IFERROR(COUNTIFS('Audit grid'!$H:$H,'CAP follow up'!G$41,'Audit grid'!$D:$D,'CAP follow up'!$C86,'Audit grid'!$E:$E,'CAP follow up'!$D86),"N/A")</f>
        <v>1</v>
      </c>
      <c r="H86" s="56">
        <f>IFERROR(COUNTIFS('Audit grid'!$H:$H,'CAP follow up'!H$41,'Audit grid'!$D:$D,'CAP follow up'!$C86,'Audit grid'!$E:$E,'CAP follow up'!$D86,'Audit grid'!$R:$R,$H$40),"N/A")</f>
        <v>0</v>
      </c>
      <c r="I86" s="56">
        <f>IFERROR(COUNTIFS('Audit grid'!$H:$H,'CAP follow up'!I$41,'Audit grid'!$D:$D,'CAP follow up'!$C86,'Audit grid'!$E:$E,'CAP follow up'!$D86,'Audit grid'!$R:$R,$H$40),"N/A")</f>
        <v>0</v>
      </c>
      <c r="J86" s="56">
        <f>IFERROR(COUNTIFS('Audit grid'!$H:$H,'CAP follow up'!J$41,'Audit grid'!$D:$D,'CAP follow up'!$C86,'Audit grid'!$E:$E,'CAP follow up'!$D86,'Audit grid'!$R:$R,$H$40),"N/A")</f>
        <v>0</v>
      </c>
      <c r="K86" s="81">
        <f>IFERROR(COUNTIFS('Audit grid'!$H:$H,'CAP follow up'!K$41,'Audit grid'!$D:$D,'CAP follow up'!$C86,'Audit grid'!$E:$E,'CAP follow up'!$D86,'Audit grid'!$R:$R,$K$40),"N/A")</f>
        <v>0</v>
      </c>
      <c r="L86" s="56">
        <f>IFERROR(COUNTIFS('Audit grid'!$H:$H,'CAP follow up'!L$41,'Audit grid'!$D:$D,'CAP follow up'!$C86,'Audit grid'!$E:$E,'CAP follow up'!$D86,'Audit grid'!$R:$R,$K$40),"N/A")</f>
        <v>4</v>
      </c>
      <c r="M86" s="82">
        <f>IFERROR(COUNTIFS('Audit grid'!$H:$H,'CAP follow up'!M$41,'Audit grid'!$D:$D,'CAP follow up'!$C86,'Audit grid'!$E:$E,'CAP follow up'!$D86,'Audit grid'!$R:$R,$K$40),"N/A")</f>
        <v>1</v>
      </c>
      <c r="N86" s="56">
        <f>IFERROR(COUNTIFS('Audit grid'!$H:$H,'CAP follow up'!N$41,'Audit grid'!$D:$D,'CAP follow up'!$C86,'Audit grid'!$E:$E,'CAP follow up'!$D86,'Audit grid'!$R:$R,$N$40),"N/A")</f>
        <v>0</v>
      </c>
      <c r="O86" s="56">
        <f>IFERROR(COUNTIFS('Audit grid'!$H:$H,'CAP follow up'!O$41,'Audit grid'!$D:$D,'CAP follow up'!$C86,'Audit grid'!$E:$E,'CAP follow up'!$D86,'Audit grid'!$R:$R,$N$40),"N/A")</f>
        <v>0</v>
      </c>
      <c r="P86" s="57">
        <f>IFERROR(COUNTIFS('Audit grid'!$H:$H,'CAP follow up'!P$41,'Audit grid'!$D:$D,'CAP follow up'!$C86,'Audit grid'!$E:$E,'CAP follow up'!$D86,'Audit grid'!$R:$R,$N$40),"N/A")</f>
        <v>0</v>
      </c>
      <c r="Q86" s="71"/>
    </row>
    <row r="87" spans="2:17" ht="17" x14ac:dyDescent="0.2">
      <c r="B87" s="70"/>
      <c r="C87" s="49" t="s">
        <v>73</v>
      </c>
      <c r="D87" s="50" t="s">
        <v>116</v>
      </c>
      <c r="E87" s="81">
        <f>IFERROR(COUNTIFS('Audit grid'!$H:$H,'CAP follow up'!E$41,'Audit grid'!$D:$D,'CAP follow up'!$C87,'Audit grid'!$E:$E,'CAP follow up'!$D87),"N/A")</f>
        <v>2</v>
      </c>
      <c r="F87" s="56">
        <f>IFERROR(COUNTIFS('Audit grid'!$H:$H,'CAP follow up'!F$41,'Audit grid'!$D:$D,'CAP follow up'!$C87,'Audit grid'!$E:$E,'CAP follow up'!$D87),"N/A")</f>
        <v>2</v>
      </c>
      <c r="G87" s="82">
        <f>IFERROR(COUNTIFS('Audit grid'!$H:$H,'CAP follow up'!G$41,'Audit grid'!$D:$D,'CAP follow up'!$C87,'Audit grid'!$E:$E,'CAP follow up'!$D87),"N/A")</f>
        <v>1</v>
      </c>
      <c r="H87" s="56">
        <f>IFERROR(COUNTIFS('Audit grid'!$H:$H,'CAP follow up'!H$41,'Audit grid'!$D:$D,'CAP follow up'!$C87,'Audit grid'!$E:$E,'CAP follow up'!$D87,'Audit grid'!$R:$R,$H$40),"N/A")</f>
        <v>0</v>
      </c>
      <c r="I87" s="56">
        <f>IFERROR(COUNTIFS('Audit grid'!$H:$H,'CAP follow up'!I$41,'Audit grid'!$D:$D,'CAP follow up'!$C87,'Audit grid'!$E:$E,'CAP follow up'!$D87,'Audit grid'!$R:$R,$H$40),"N/A")</f>
        <v>0</v>
      </c>
      <c r="J87" s="56">
        <f>IFERROR(COUNTIFS('Audit grid'!$H:$H,'CAP follow up'!J$41,'Audit grid'!$D:$D,'CAP follow up'!$C87,'Audit grid'!$E:$E,'CAP follow up'!$D87,'Audit grid'!$R:$R,$H$40),"N/A")</f>
        <v>0</v>
      </c>
      <c r="K87" s="81">
        <f>IFERROR(COUNTIFS('Audit grid'!$H:$H,'CAP follow up'!K$41,'Audit grid'!$D:$D,'CAP follow up'!$C87,'Audit grid'!$E:$E,'CAP follow up'!$D87,'Audit grid'!$R:$R,$K$40),"N/A")</f>
        <v>2</v>
      </c>
      <c r="L87" s="56">
        <f>IFERROR(COUNTIFS('Audit grid'!$H:$H,'CAP follow up'!L$41,'Audit grid'!$D:$D,'CAP follow up'!$C87,'Audit grid'!$E:$E,'CAP follow up'!$D87,'Audit grid'!$R:$R,$K$40),"N/A")</f>
        <v>2</v>
      </c>
      <c r="M87" s="82">
        <f>IFERROR(COUNTIFS('Audit grid'!$H:$H,'CAP follow up'!M$41,'Audit grid'!$D:$D,'CAP follow up'!$C87,'Audit grid'!$E:$E,'CAP follow up'!$D87,'Audit grid'!$R:$R,$K$40),"N/A")</f>
        <v>1</v>
      </c>
      <c r="N87" s="56">
        <f>IFERROR(COUNTIFS('Audit grid'!$H:$H,'CAP follow up'!N$41,'Audit grid'!$D:$D,'CAP follow up'!$C87,'Audit grid'!$E:$E,'CAP follow up'!$D87,'Audit grid'!$R:$R,$N$40),"N/A")</f>
        <v>0</v>
      </c>
      <c r="O87" s="56">
        <f>IFERROR(COUNTIFS('Audit grid'!$H:$H,'CAP follow up'!O$41,'Audit grid'!$D:$D,'CAP follow up'!$C87,'Audit grid'!$E:$E,'CAP follow up'!$D87,'Audit grid'!$R:$R,$N$40),"N/A")</f>
        <v>0</v>
      </c>
      <c r="P87" s="57">
        <f>IFERROR(COUNTIFS('Audit grid'!$H:$H,'CAP follow up'!P$41,'Audit grid'!$D:$D,'CAP follow up'!$C87,'Audit grid'!$E:$E,'CAP follow up'!$D87,'Audit grid'!$R:$R,$N$40),"N/A")</f>
        <v>0</v>
      </c>
      <c r="Q87" s="71"/>
    </row>
    <row r="88" spans="2:17" ht="34" x14ac:dyDescent="0.2">
      <c r="B88" s="70"/>
      <c r="C88" s="49" t="s">
        <v>73</v>
      </c>
      <c r="D88" s="50" t="s">
        <v>117</v>
      </c>
      <c r="E88" s="81">
        <f>IFERROR(COUNTIFS('Audit grid'!$H:$H,'CAP follow up'!E$41,'Audit grid'!$D:$D,'CAP follow up'!$C88,'Audit grid'!$E:$E,'CAP follow up'!$D88),"N/A")</f>
        <v>0</v>
      </c>
      <c r="F88" s="56">
        <f>IFERROR(COUNTIFS('Audit grid'!$H:$H,'CAP follow up'!F$41,'Audit grid'!$D:$D,'CAP follow up'!$C88,'Audit grid'!$E:$E,'CAP follow up'!$D88),"N/A")</f>
        <v>2</v>
      </c>
      <c r="G88" s="82">
        <f>IFERROR(COUNTIFS('Audit grid'!$H:$H,'CAP follow up'!G$41,'Audit grid'!$D:$D,'CAP follow up'!$C88,'Audit grid'!$E:$E,'CAP follow up'!$D88),"N/A")</f>
        <v>1</v>
      </c>
      <c r="H88" s="56">
        <f>IFERROR(COUNTIFS('Audit grid'!$H:$H,'CAP follow up'!H$41,'Audit grid'!$D:$D,'CAP follow up'!$C88,'Audit grid'!$E:$E,'CAP follow up'!$D88,'Audit grid'!$R:$R,$H$40),"N/A")</f>
        <v>0</v>
      </c>
      <c r="I88" s="56">
        <f>IFERROR(COUNTIFS('Audit grid'!$H:$H,'CAP follow up'!I$41,'Audit grid'!$D:$D,'CAP follow up'!$C88,'Audit grid'!$E:$E,'CAP follow up'!$D88,'Audit grid'!$R:$R,$H$40),"N/A")</f>
        <v>0</v>
      </c>
      <c r="J88" s="56">
        <f>IFERROR(COUNTIFS('Audit grid'!$H:$H,'CAP follow up'!J$41,'Audit grid'!$D:$D,'CAP follow up'!$C88,'Audit grid'!$E:$E,'CAP follow up'!$D88,'Audit grid'!$R:$R,$H$40),"N/A")</f>
        <v>0</v>
      </c>
      <c r="K88" s="81">
        <f>IFERROR(COUNTIFS('Audit grid'!$H:$H,'CAP follow up'!K$41,'Audit grid'!$D:$D,'CAP follow up'!$C88,'Audit grid'!$E:$E,'CAP follow up'!$D88,'Audit grid'!$R:$R,$K$40),"N/A")</f>
        <v>0</v>
      </c>
      <c r="L88" s="56">
        <f>IFERROR(COUNTIFS('Audit grid'!$H:$H,'CAP follow up'!L$41,'Audit grid'!$D:$D,'CAP follow up'!$C88,'Audit grid'!$E:$E,'CAP follow up'!$D88,'Audit grid'!$R:$R,$K$40),"N/A")</f>
        <v>2</v>
      </c>
      <c r="M88" s="82">
        <f>IFERROR(COUNTIFS('Audit grid'!$H:$H,'CAP follow up'!M$41,'Audit grid'!$D:$D,'CAP follow up'!$C88,'Audit grid'!$E:$E,'CAP follow up'!$D88,'Audit grid'!$R:$R,$K$40),"N/A")</f>
        <v>1</v>
      </c>
      <c r="N88" s="56">
        <f>IFERROR(COUNTIFS('Audit grid'!$H:$H,'CAP follow up'!N$41,'Audit grid'!$D:$D,'CAP follow up'!$C88,'Audit grid'!$E:$E,'CAP follow up'!$D88,'Audit grid'!$R:$R,$N$40),"N/A")</f>
        <v>0</v>
      </c>
      <c r="O88" s="56">
        <f>IFERROR(COUNTIFS('Audit grid'!$H:$H,'CAP follow up'!O$41,'Audit grid'!$D:$D,'CAP follow up'!$C88,'Audit grid'!$E:$E,'CAP follow up'!$D88,'Audit grid'!$R:$R,$N$40),"N/A")</f>
        <v>0</v>
      </c>
      <c r="P88" s="57">
        <f>IFERROR(COUNTIFS('Audit grid'!$H:$H,'CAP follow up'!P$41,'Audit grid'!$D:$D,'CAP follow up'!$C88,'Audit grid'!$E:$E,'CAP follow up'!$D88,'Audit grid'!$R:$R,$N$40),"N/A")</f>
        <v>0</v>
      </c>
      <c r="Q88" s="71"/>
    </row>
    <row r="89" spans="2:17" ht="17" x14ac:dyDescent="0.2">
      <c r="B89" s="70"/>
      <c r="C89" s="49" t="s">
        <v>73</v>
      </c>
      <c r="D89" s="50" t="s">
        <v>118</v>
      </c>
      <c r="E89" s="81">
        <f>IFERROR(COUNTIFS('Audit grid'!$H:$H,'CAP follow up'!E$41,'Audit grid'!$D:$D,'CAP follow up'!$C89,'Audit grid'!$E:$E,'CAP follow up'!$D89),"N/A")</f>
        <v>0</v>
      </c>
      <c r="F89" s="56">
        <f>IFERROR(COUNTIFS('Audit grid'!$H:$H,'CAP follow up'!F$41,'Audit grid'!$D:$D,'CAP follow up'!$C89,'Audit grid'!$E:$E,'CAP follow up'!$D89),"N/A")</f>
        <v>1</v>
      </c>
      <c r="G89" s="82">
        <f>IFERROR(COUNTIFS('Audit grid'!$H:$H,'CAP follow up'!G$41,'Audit grid'!$D:$D,'CAP follow up'!$C89,'Audit grid'!$E:$E,'CAP follow up'!$D89),"N/A")</f>
        <v>3</v>
      </c>
      <c r="H89" s="56">
        <f>IFERROR(COUNTIFS('Audit grid'!$H:$H,'CAP follow up'!H$41,'Audit grid'!$D:$D,'CAP follow up'!$C89,'Audit grid'!$E:$E,'CAP follow up'!$D89,'Audit grid'!$R:$R,$H$40),"N/A")</f>
        <v>0</v>
      </c>
      <c r="I89" s="56">
        <f>IFERROR(COUNTIFS('Audit grid'!$H:$H,'CAP follow up'!I$41,'Audit grid'!$D:$D,'CAP follow up'!$C89,'Audit grid'!$E:$E,'CAP follow up'!$D89,'Audit grid'!$R:$R,$H$40),"N/A")</f>
        <v>0</v>
      </c>
      <c r="J89" s="56">
        <f>IFERROR(COUNTIFS('Audit grid'!$H:$H,'CAP follow up'!J$41,'Audit grid'!$D:$D,'CAP follow up'!$C89,'Audit grid'!$E:$E,'CAP follow up'!$D89,'Audit grid'!$R:$R,$H$40),"N/A")</f>
        <v>0</v>
      </c>
      <c r="K89" s="81">
        <f>IFERROR(COUNTIFS('Audit grid'!$H:$H,'CAP follow up'!K$41,'Audit grid'!$D:$D,'CAP follow up'!$C89,'Audit grid'!$E:$E,'CAP follow up'!$D89,'Audit grid'!$R:$R,$K$40),"N/A")</f>
        <v>0</v>
      </c>
      <c r="L89" s="56">
        <f>IFERROR(COUNTIFS('Audit grid'!$H:$H,'CAP follow up'!L$41,'Audit grid'!$D:$D,'CAP follow up'!$C89,'Audit grid'!$E:$E,'CAP follow up'!$D89,'Audit grid'!$R:$R,$K$40),"N/A")</f>
        <v>1</v>
      </c>
      <c r="M89" s="82">
        <f>IFERROR(COUNTIFS('Audit grid'!$H:$H,'CAP follow up'!M$41,'Audit grid'!$D:$D,'CAP follow up'!$C89,'Audit grid'!$E:$E,'CAP follow up'!$D89,'Audit grid'!$R:$R,$K$40),"N/A")</f>
        <v>3</v>
      </c>
      <c r="N89" s="56">
        <f>IFERROR(COUNTIFS('Audit grid'!$H:$H,'CAP follow up'!N$41,'Audit grid'!$D:$D,'CAP follow up'!$C89,'Audit grid'!$E:$E,'CAP follow up'!$D89,'Audit grid'!$R:$R,$N$40),"N/A")</f>
        <v>0</v>
      </c>
      <c r="O89" s="56">
        <f>IFERROR(COUNTIFS('Audit grid'!$H:$H,'CAP follow up'!O$41,'Audit grid'!$D:$D,'CAP follow up'!$C89,'Audit grid'!$E:$E,'CAP follow up'!$D89,'Audit grid'!$R:$R,$N$40),"N/A")</f>
        <v>0</v>
      </c>
      <c r="P89" s="57">
        <f>IFERROR(COUNTIFS('Audit grid'!$H:$H,'CAP follow up'!P$41,'Audit grid'!$D:$D,'CAP follow up'!$C89,'Audit grid'!$E:$E,'CAP follow up'!$D89,'Audit grid'!$R:$R,$N$40),"N/A")</f>
        <v>0</v>
      </c>
      <c r="Q89" s="71"/>
    </row>
    <row r="90" spans="2:17" ht="17" x14ac:dyDescent="0.2">
      <c r="B90" s="70"/>
      <c r="C90" s="49" t="s">
        <v>73</v>
      </c>
      <c r="D90" s="50" t="s">
        <v>119</v>
      </c>
      <c r="E90" s="81">
        <f>IFERROR(COUNTIFS('Audit grid'!$H:$H,'CAP follow up'!E$41,'Audit grid'!$D:$D,'CAP follow up'!$C90,'Audit grid'!$E:$E,'CAP follow up'!$D90),"N/A")</f>
        <v>2</v>
      </c>
      <c r="F90" s="56">
        <f>IFERROR(COUNTIFS('Audit grid'!$H:$H,'CAP follow up'!F$41,'Audit grid'!$D:$D,'CAP follow up'!$C90,'Audit grid'!$E:$E,'CAP follow up'!$D90),"N/A")</f>
        <v>1</v>
      </c>
      <c r="G90" s="82">
        <f>IFERROR(COUNTIFS('Audit grid'!$H:$H,'CAP follow up'!G$41,'Audit grid'!$D:$D,'CAP follow up'!$C90,'Audit grid'!$E:$E,'CAP follow up'!$D90),"N/A")</f>
        <v>1</v>
      </c>
      <c r="H90" s="56">
        <f>IFERROR(COUNTIFS('Audit grid'!$H:$H,'CAP follow up'!H$41,'Audit grid'!$D:$D,'CAP follow up'!$C90,'Audit grid'!$E:$E,'CAP follow up'!$D90,'Audit grid'!$R:$R,$H$40),"N/A")</f>
        <v>0</v>
      </c>
      <c r="I90" s="56">
        <f>IFERROR(COUNTIFS('Audit grid'!$H:$H,'CAP follow up'!I$41,'Audit grid'!$D:$D,'CAP follow up'!$C90,'Audit grid'!$E:$E,'CAP follow up'!$D90,'Audit grid'!$R:$R,$H$40),"N/A")</f>
        <v>0</v>
      </c>
      <c r="J90" s="56">
        <f>IFERROR(COUNTIFS('Audit grid'!$H:$H,'CAP follow up'!J$41,'Audit grid'!$D:$D,'CAP follow up'!$C90,'Audit grid'!$E:$E,'CAP follow up'!$D90,'Audit grid'!$R:$R,$H$40),"N/A")</f>
        <v>0</v>
      </c>
      <c r="K90" s="81">
        <f>IFERROR(COUNTIFS('Audit grid'!$H:$H,'CAP follow up'!K$41,'Audit grid'!$D:$D,'CAP follow up'!$C90,'Audit grid'!$E:$E,'CAP follow up'!$D90,'Audit grid'!$R:$R,$K$40),"N/A")</f>
        <v>2</v>
      </c>
      <c r="L90" s="56">
        <f>IFERROR(COUNTIFS('Audit grid'!$H:$H,'CAP follow up'!L$41,'Audit grid'!$D:$D,'CAP follow up'!$C90,'Audit grid'!$E:$E,'CAP follow up'!$D90,'Audit grid'!$R:$R,$K$40),"N/A")</f>
        <v>1</v>
      </c>
      <c r="M90" s="82">
        <f>IFERROR(COUNTIFS('Audit grid'!$H:$H,'CAP follow up'!M$41,'Audit grid'!$D:$D,'CAP follow up'!$C90,'Audit grid'!$E:$E,'CAP follow up'!$D90,'Audit grid'!$R:$R,$K$40),"N/A")</f>
        <v>1</v>
      </c>
      <c r="N90" s="56">
        <f>IFERROR(COUNTIFS('Audit grid'!$H:$H,'CAP follow up'!N$41,'Audit grid'!$D:$D,'CAP follow up'!$C90,'Audit grid'!$E:$E,'CAP follow up'!$D90,'Audit grid'!$R:$R,$N$40),"N/A")</f>
        <v>0</v>
      </c>
      <c r="O90" s="56">
        <f>IFERROR(COUNTIFS('Audit grid'!$H:$H,'CAP follow up'!O$41,'Audit grid'!$D:$D,'CAP follow up'!$C90,'Audit grid'!$E:$E,'CAP follow up'!$D90,'Audit grid'!$R:$R,$N$40),"N/A")</f>
        <v>0</v>
      </c>
      <c r="P90" s="57">
        <f>IFERROR(COUNTIFS('Audit grid'!$H:$H,'CAP follow up'!P$41,'Audit grid'!$D:$D,'CAP follow up'!$C90,'Audit grid'!$E:$E,'CAP follow up'!$D90,'Audit grid'!$R:$R,$N$40),"N/A")</f>
        <v>0</v>
      </c>
      <c r="Q90" s="71"/>
    </row>
    <row r="91" spans="2:17" ht="17" x14ac:dyDescent="0.2">
      <c r="B91" s="70"/>
      <c r="C91" s="49" t="s">
        <v>73</v>
      </c>
      <c r="D91" s="50" t="s">
        <v>120</v>
      </c>
      <c r="E91" s="81">
        <f>IFERROR(COUNTIFS('Audit grid'!$H:$H,'CAP follow up'!E$41,'Audit grid'!$D:$D,'CAP follow up'!$C91,'Audit grid'!$E:$E,'CAP follow up'!$D91),"N/A")</f>
        <v>0</v>
      </c>
      <c r="F91" s="56">
        <f>IFERROR(COUNTIFS('Audit grid'!$H:$H,'CAP follow up'!F$41,'Audit grid'!$D:$D,'CAP follow up'!$C91,'Audit grid'!$E:$E,'CAP follow up'!$D91),"N/A")</f>
        <v>1</v>
      </c>
      <c r="G91" s="82">
        <f>IFERROR(COUNTIFS('Audit grid'!$H:$H,'CAP follow up'!G$41,'Audit grid'!$D:$D,'CAP follow up'!$C91,'Audit grid'!$E:$E,'CAP follow up'!$D91),"N/A")</f>
        <v>2</v>
      </c>
      <c r="H91" s="56">
        <f>IFERROR(COUNTIFS('Audit grid'!$H:$H,'CAP follow up'!H$41,'Audit grid'!$D:$D,'CAP follow up'!$C91,'Audit grid'!$E:$E,'CAP follow up'!$D91,'Audit grid'!$R:$R,$H$40),"N/A")</f>
        <v>0</v>
      </c>
      <c r="I91" s="56">
        <f>IFERROR(COUNTIFS('Audit grid'!$H:$H,'CAP follow up'!I$41,'Audit grid'!$D:$D,'CAP follow up'!$C91,'Audit grid'!$E:$E,'CAP follow up'!$D91,'Audit grid'!$R:$R,$H$40),"N/A")</f>
        <v>0</v>
      </c>
      <c r="J91" s="56">
        <f>IFERROR(COUNTIFS('Audit grid'!$H:$H,'CAP follow up'!J$41,'Audit grid'!$D:$D,'CAP follow up'!$C91,'Audit grid'!$E:$E,'CAP follow up'!$D91,'Audit grid'!$R:$R,$H$40),"N/A")</f>
        <v>0</v>
      </c>
      <c r="K91" s="81">
        <f>IFERROR(COUNTIFS('Audit grid'!$H:$H,'CAP follow up'!K$41,'Audit grid'!$D:$D,'CAP follow up'!$C91,'Audit grid'!$E:$E,'CAP follow up'!$D91,'Audit grid'!$R:$R,$K$40),"N/A")</f>
        <v>0</v>
      </c>
      <c r="L91" s="56">
        <f>IFERROR(COUNTIFS('Audit grid'!$H:$H,'CAP follow up'!L$41,'Audit grid'!$D:$D,'CAP follow up'!$C91,'Audit grid'!$E:$E,'CAP follow up'!$D91,'Audit grid'!$R:$R,$K$40),"N/A")</f>
        <v>1</v>
      </c>
      <c r="M91" s="82">
        <f>IFERROR(COUNTIFS('Audit grid'!$H:$H,'CAP follow up'!M$41,'Audit grid'!$D:$D,'CAP follow up'!$C91,'Audit grid'!$E:$E,'CAP follow up'!$D91,'Audit grid'!$R:$R,$K$40),"N/A")</f>
        <v>2</v>
      </c>
      <c r="N91" s="56">
        <f>IFERROR(COUNTIFS('Audit grid'!$H:$H,'CAP follow up'!N$41,'Audit grid'!$D:$D,'CAP follow up'!$C91,'Audit grid'!$E:$E,'CAP follow up'!$D91,'Audit grid'!$R:$R,$N$40),"N/A")</f>
        <v>0</v>
      </c>
      <c r="O91" s="56">
        <f>IFERROR(COUNTIFS('Audit grid'!$H:$H,'CAP follow up'!O$41,'Audit grid'!$D:$D,'CAP follow up'!$C91,'Audit grid'!$E:$E,'CAP follow up'!$D91,'Audit grid'!$R:$R,$N$40),"N/A")</f>
        <v>0</v>
      </c>
      <c r="P91" s="57">
        <f>IFERROR(COUNTIFS('Audit grid'!$H:$H,'CAP follow up'!P$41,'Audit grid'!$D:$D,'CAP follow up'!$C91,'Audit grid'!$E:$E,'CAP follow up'!$D91,'Audit grid'!$R:$R,$N$40),"N/A")</f>
        <v>0</v>
      </c>
      <c r="Q91" s="71"/>
    </row>
    <row r="92" spans="2:17" ht="17" x14ac:dyDescent="0.2">
      <c r="B92" s="70"/>
      <c r="C92" s="49" t="s">
        <v>73</v>
      </c>
      <c r="D92" s="50" t="s">
        <v>121</v>
      </c>
      <c r="E92" s="81">
        <f>IFERROR(COUNTIFS('Audit grid'!$H:$H,'CAP follow up'!E$41,'Audit grid'!$D:$D,'CAP follow up'!$C92,'Audit grid'!$E:$E,'CAP follow up'!$D92),"N/A")</f>
        <v>0</v>
      </c>
      <c r="F92" s="56">
        <f>IFERROR(COUNTIFS('Audit grid'!$H:$H,'CAP follow up'!F$41,'Audit grid'!$D:$D,'CAP follow up'!$C92,'Audit grid'!$E:$E,'CAP follow up'!$D92),"N/A")</f>
        <v>0</v>
      </c>
      <c r="G92" s="82">
        <f>IFERROR(COUNTIFS('Audit grid'!$H:$H,'CAP follow up'!G$41,'Audit grid'!$D:$D,'CAP follow up'!$C92,'Audit grid'!$E:$E,'CAP follow up'!$D92),"N/A")</f>
        <v>2</v>
      </c>
      <c r="H92" s="56">
        <f>IFERROR(COUNTIFS('Audit grid'!$H:$H,'CAP follow up'!H$41,'Audit grid'!$D:$D,'CAP follow up'!$C92,'Audit grid'!$E:$E,'CAP follow up'!$D92,'Audit grid'!$R:$R,$H$40),"N/A")</f>
        <v>0</v>
      </c>
      <c r="I92" s="56">
        <f>IFERROR(COUNTIFS('Audit grid'!$H:$H,'CAP follow up'!I$41,'Audit grid'!$D:$D,'CAP follow up'!$C92,'Audit grid'!$E:$E,'CAP follow up'!$D92,'Audit grid'!$R:$R,$H$40),"N/A")</f>
        <v>0</v>
      </c>
      <c r="J92" s="56">
        <f>IFERROR(COUNTIFS('Audit grid'!$H:$H,'CAP follow up'!J$41,'Audit grid'!$D:$D,'CAP follow up'!$C92,'Audit grid'!$E:$E,'CAP follow up'!$D92,'Audit grid'!$R:$R,$H$40),"N/A")</f>
        <v>0</v>
      </c>
      <c r="K92" s="81">
        <f>IFERROR(COUNTIFS('Audit grid'!$H:$H,'CAP follow up'!K$41,'Audit grid'!$D:$D,'CAP follow up'!$C92,'Audit grid'!$E:$E,'CAP follow up'!$D92,'Audit grid'!$R:$R,$K$40),"N/A")</f>
        <v>0</v>
      </c>
      <c r="L92" s="56">
        <f>IFERROR(COUNTIFS('Audit grid'!$H:$H,'CAP follow up'!L$41,'Audit grid'!$D:$D,'CAP follow up'!$C92,'Audit grid'!$E:$E,'CAP follow up'!$D92,'Audit grid'!$R:$R,$K$40),"N/A")</f>
        <v>0</v>
      </c>
      <c r="M92" s="82">
        <f>IFERROR(COUNTIFS('Audit grid'!$H:$H,'CAP follow up'!M$41,'Audit grid'!$D:$D,'CAP follow up'!$C92,'Audit grid'!$E:$E,'CAP follow up'!$D92,'Audit grid'!$R:$R,$K$40),"N/A")</f>
        <v>2</v>
      </c>
      <c r="N92" s="56">
        <f>IFERROR(COUNTIFS('Audit grid'!$H:$H,'CAP follow up'!N$41,'Audit grid'!$D:$D,'CAP follow up'!$C92,'Audit grid'!$E:$E,'CAP follow up'!$D92,'Audit grid'!$R:$R,$N$40),"N/A")</f>
        <v>0</v>
      </c>
      <c r="O92" s="56">
        <f>IFERROR(COUNTIFS('Audit grid'!$H:$H,'CAP follow up'!O$41,'Audit grid'!$D:$D,'CAP follow up'!$C92,'Audit grid'!$E:$E,'CAP follow up'!$D92,'Audit grid'!$R:$R,$N$40),"N/A")</f>
        <v>0</v>
      </c>
      <c r="P92" s="57">
        <f>IFERROR(COUNTIFS('Audit grid'!$H:$H,'CAP follow up'!P$41,'Audit grid'!$D:$D,'CAP follow up'!$C92,'Audit grid'!$E:$E,'CAP follow up'!$D92,'Audit grid'!$R:$R,$N$40),"N/A")</f>
        <v>0</v>
      </c>
      <c r="Q92" s="71"/>
    </row>
    <row r="93" spans="2:17" ht="17" x14ac:dyDescent="0.2">
      <c r="B93" s="70"/>
      <c r="C93" s="49" t="s">
        <v>73</v>
      </c>
      <c r="D93" s="50" t="s">
        <v>122</v>
      </c>
      <c r="E93" s="81">
        <f>IFERROR(COUNTIFS('Audit grid'!$H:$H,'CAP follow up'!E$41,'Audit grid'!$D:$D,'CAP follow up'!$C93,'Audit grid'!$E:$E,'CAP follow up'!$D93),"N/A")</f>
        <v>2</v>
      </c>
      <c r="F93" s="56">
        <f>IFERROR(COUNTIFS('Audit grid'!$H:$H,'CAP follow up'!F$41,'Audit grid'!$D:$D,'CAP follow up'!$C93,'Audit grid'!$E:$E,'CAP follow up'!$D93),"N/A")</f>
        <v>3</v>
      </c>
      <c r="G93" s="82">
        <f>IFERROR(COUNTIFS('Audit grid'!$H:$H,'CAP follow up'!G$41,'Audit grid'!$D:$D,'CAP follow up'!$C93,'Audit grid'!$E:$E,'CAP follow up'!$D93),"N/A")</f>
        <v>2</v>
      </c>
      <c r="H93" s="56">
        <f>IFERROR(COUNTIFS('Audit grid'!$H:$H,'CAP follow up'!H$41,'Audit grid'!$D:$D,'CAP follow up'!$C93,'Audit grid'!$E:$E,'CAP follow up'!$D93,'Audit grid'!$R:$R,$H$40),"N/A")</f>
        <v>0</v>
      </c>
      <c r="I93" s="56">
        <f>IFERROR(COUNTIFS('Audit grid'!$H:$H,'CAP follow up'!I$41,'Audit grid'!$D:$D,'CAP follow up'!$C93,'Audit grid'!$E:$E,'CAP follow up'!$D93,'Audit grid'!$R:$R,$H$40),"N/A")</f>
        <v>0</v>
      </c>
      <c r="J93" s="56">
        <f>IFERROR(COUNTIFS('Audit grid'!$H:$H,'CAP follow up'!J$41,'Audit grid'!$D:$D,'CAP follow up'!$C93,'Audit grid'!$E:$E,'CAP follow up'!$D93,'Audit grid'!$R:$R,$H$40),"N/A")</f>
        <v>0</v>
      </c>
      <c r="K93" s="81">
        <f>IFERROR(COUNTIFS('Audit grid'!$H:$H,'CAP follow up'!K$41,'Audit grid'!$D:$D,'CAP follow up'!$C93,'Audit grid'!$E:$E,'CAP follow up'!$D93,'Audit grid'!$R:$R,$K$40),"N/A")</f>
        <v>2</v>
      </c>
      <c r="L93" s="56">
        <f>IFERROR(COUNTIFS('Audit grid'!$H:$H,'CAP follow up'!L$41,'Audit grid'!$D:$D,'CAP follow up'!$C93,'Audit grid'!$E:$E,'CAP follow up'!$D93,'Audit grid'!$R:$R,$K$40),"N/A")</f>
        <v>3</v>
      </c>
      <c r="M93" s="82">
        <f>IFERROR(COUNTIFS('Audit grid'!$H:$H,'CAP follow up'!M$41,'Audit grid'!$D:$D,'CAP follow up'!$C93,'Audit grid'!$E:$E,'CAP follow up'!$D93,'Audit grid'!$R:$R,$K$40),"N/A")</f>
        <v>2</v>
      </c>
      <c r="N93" s="56">
        <f>IFERROR(COUNTIFS('Audit grid'!$H:$H,'CAP follow up'!N$41,'Audit grid'!$D:$D,'CAP follow up'!$C93,'Audit grid'!$E:$E,'CAP follow up'!$D93,'Audit grid'!$R:$R,$N$40),"N/A")</f>
        <v>0</v>
      </c>
      <c r="O93" s="56">
        <f>IFERROR(COUNTIFS('Audit grid'!$H:$H,'CAP follow up'!O$41,'Audit grid'!$D:$D,'CAP follow up'!$C93,'Audit grid'!$E:$E,'CAP follow up'!$D93,'Audit grid'!$R:$R,$N$40),"N/A")</f>
        <v>0</v>
      </c>
      <c r="P93" s="57">
        <f>IFERROR(COUNTIFS('Audit grid'!$H:$H,'CAP follow up'!P$41,'Audit grid'!$D:$D,'CAP follow up'!$C93,'Audit grid'!$E:$E,'CAP follow up'!$D93,'Audit grid'!$R:$R,$N$40),"N/A")</f>
        <v>0</v>
      </c>
      <c r="Q93" s="71"/>
    </row>
    <row r="94" spans="2:17" ht="17" x14ac:dyDescent="0.2">
      <c r="B94" s="70"/>
      <c r="C94" s="49" t="s">
        <v>73</v>
      </c>
      <c r="D94" s="50" t="s">
        <v>123</v>
      </c>
      <c r="E94" s="81">
        <f>IFERROR(COUNTIFS('Audit grid'!$H:$H,'CAP follow up'!E$41,'Audit grid'!$D:$D,'CAP follow up'!$C94,'Audit grid'!$E:$E,'CAP follow up'!$D94),"N/A")</f>
        <v>4</v>
      </c>
      <c r="F94" s="56">
        <f>IFERROR(COUNTIFS('Audit grid'!$H:$H,'CAP follow up'!F$41,'Audit grid'!$D:$D,'CAP follow up'!$C94,'Audit grid'!$E:$E,'CAP follow up'!$D94),"N/A")</f>
        <v>10</v>
      </c>
      <c r="G94" s="82">
        <f>IFERROR(COUNTIFS('Audit grid'!$H:$H,'CAP follow up'!G$41,'Audit grid'!$D:$D,'CAP follow up'!$C94,'Audit grid'!$E:$E,'CAP follow up'!$D94),"N/A")</f>
        <v>1</v>
      </c>
      <c r="H94" s="56">
        <f>IFERROR(COUNTIFS('Audit grid'!$H:$H,'CAP follow up'!H$41,'Audit grid'!$D:$D,'CAP follow up'!$C94,'Audit grid'!$E:$E,'CAP follow up'!$D94,'Audit grid'!$R:$R,$H$40),"N/A")</f>
        <v>0</v>
      </c>
      <c r="I94" s="56">
        <f>IFERROR(COUNTIFS('Audit grid'!$H:$H,'CAP follow up'!I$41,'Audit grid'!$D:$D,'CAP follow up'!$C94,'Audit grid'!$E:$E,'CAP follow up'!$D94,'Audit grid'!$R:$R,$H$40),"N/A")</f>
        <v>0</v>
      </c>
      <c r="J94" s="56">
        <f>IFERROR(COUNTIFS('Audit grid'!$H:$H,'CAP follow up'!J$41,'Audit grid'!$D:$D,'CAP follow up'!$C94,'Audit grid'!$E:$E,'CAP follow up'!$D94,'Audit grid'!$R:$R,$H$40),"N/A")</f>
        <v>0</v>
      </c>
      <c r="K94" s="81">
        <f>IFERROR(COUNTIFS('Audit grid'!$H:$H,'CAP follow up'!K$41,'Audit grid'!$D:$D,'CAP follow up'!$C94,'Audit grid'!$E:$E,'CAP follow up'!$D94,'Audit grid'!$R:$R,$K$40),"N/A")</f>
        <v>4</v>
      </c>
      <c r="L94" s="56">
        <f>IFERROR(COUNTIFS('Audit grid'!$H:$H,'CAP follow up'!L$41,'Audit grid'!$D:$D,'CAP follow up'!$C94,'Audit grid'!$E:$E,'CAP follow up'!$D94,'Audit grid'!$R:$R,$K$40),"N/A")</f>
        <v>10</v>
      </c>
      <c r="M94" s="82">
        <f>IFERROR(COUNTIFS('Audit grid'!$H:$H,'CAP follow up'!M$41,'Audit grid'!$D:$D,'CAP follow up'!$C94,'Audit grid'!$E:$E,'CAP follow up'!$D94,'Audit grid'!$R:$R,$K$40),"N/A")</f>
        <v>1</v>
      </c>
      <c r="N94" s="56">
        <f>IFERROR(COUNTIFS('Audit grid'!$H:$H,'CAP follow up'!N$41,'Audit grid'!$D:$D,'CAP follow up'!$C94,'Audit grid'!$E:$E,'CAP follow up'!$D94,'Audit grid'!$R:$R,$N$40),"N/A")</f>
        <v>0</v>
      </c>
      <c r="O94" s="56">
        <f>IFERROR(COUNTIFS('Audit grid'!$H:$H,'CAP follow up'!O$41,'Audit grid'!$D:$D,'CAP follow up'!$C94,'Audit grid'!$E:$E,'CAP follow up'!$D94,'Audit grid'!$R:$R,$N$40),"N/A")</f>
        <v>0</v>
      </c>
      <c r="P94" s="57">
        <f>IFERROR(COUNTIFS('Audit grid'!$H:$H,'CAP follow up'!P$41,'Audit grid'!$D:$D,'CAP follow up'!$C94,'Audit grid'!$E:$E,'CAP follow up'!$D94,'Audit grid'!$R:$R,$N$40),"N/A")</f>
        <v>0</v>
      </c>
      <c r="Q94" s="71"/>
    </row>
    <row r="95" spans="2:17" ht="17" x14ac:dyDescent="0.2">
      <c r="B95" s="70"/>
      <c r="C95" s="49" t="s">
        <v>73</v>
      </c>
      <c r="D95" s="50" t="s">
        <v>124</v>
      </c>
      <c r="E95" s="81">
        <f>IFERROR(COUNTIFS('Audit grid'!$H:$H,'CAP follow up'!E$41,'Audit grid'!$D:$D,'CAP follow up'!$C95,'Audit grid'!$E:$E,'CAP follow up'!$D95),"N/A")</f>
        <v>0</v>
      </c>
      <c r="F95" s="56">
        <f>IFERROR(COUNTIFS('Audit grid'!$H:$H,'CAP follow up'!F$41,'Audit grid'!$D:$D,'CAP follow up'!$C95,'Audit grid'!$E:$E,'CAP follow up'!$D95),"N/A")</f>
        <v>2</v>
      </c>
      <c r="G95" s="82">
        <f>IFERROR(COUNTIFS('Audit grid'!$H:$H,'CAP follow up'!G$41,'Audit grid'!$D:$D,'CAP follow up'!$C95,'Audit grid'!$E:$E,'CAP follow up'!$D95),"N/A")</f>
        <v>1</v>
      </c>
      <c r="H95" s="56">
        <f>IFERROR(COUNTIFS('Audit grid'!$H:$H,'CAP follow up'!H$41,'Audit grid'!$D:$D,'CAP follow up'!$C95,'Audit grid'!$E:$E,'CAP follow up'!$D95,'Audit grid'!$R:$R,$H$40),"N/A")</f>
        <v>0</v>
      </c>
      <c r="I95" s="56">
        <f>IFERROR(COUNTIFS('Audit grid'!$H:$H,'CAP follow up'!I$41,'Audit grid'!$D:$D,'CAP follow up'!$C95,'Audit grid'!$E:$E,'CAP follow up'!$D95,'Audit grid'!$R:$R,$H$40),"N/A")</f>
        <v>0</v>
      </c>
      <c r="J95" s="56">
        <f>IFERROR(COUNTIFS('Audit grid'!$H:$H,'CAP follow up'!J$41,'Audit grid'!$D:$D,'CAP follow up'!$C95,'Audit grid'!$E:$E,'CAP follow up'!$D95,'Audit grid'!$R:$R,$H$40),"N/A")</f>
        <v>0</v>
      </c>
      <c r="K95" s="81">
        <f>IFERROR(COUNTIFS('Audit grid'!$H:$H,'CAP follow up'!K$41,'Audit grid'!$D:$D,'CAP follow up'!$C95,'Audit grid'!$E:$E,'CAP follow up'!$D95,'Audit grid'!$R:$R,$K$40),"N/A")</f>
        <v>0</v>
      </c>
      <c r="L95" s="56">
        <f>IFERROR(COUNTIFS('Audit grid'!$H:$H,'CAP follow up'!L$41,'Audit grid'!$D:$D,'CAP follow up'!$C95,'Audit grid'!$E:$E,'CAP follow up'!$D95,'Audit grid'!$R:$R,$K$40),"N/A")</f>
        <v>2</v>
      </c>
      <c r="M95" s="82">
        <f>IFERROR(COUNTIFS('Audit grid'!$H:$H,'CAP follow up'!M$41,'Audit grid'!$D:$D,'CAP follow up'!$C95,'Audit grid'!$E:$E,'CAP follow up'!$D95,'Audit grid'!$R:$R,$K$40),"N/A")</f>
        <v>1</v>
      </c>
      <c r="N95" s="56">
        <f>IFERROR(COUNTIFS('Audit grid'!$H:$H,'CAP follow up'!N$41,'Audit grid'!$D:$D,'CAP follow up'!$C95,'Audit grid'!$E:$E,'CAP follow up'!$D95,'Audit grid'!$R:$R,$N$40),"N/A")</f>
        <v>0</v>
      </c>
      <c r="O95" s="56">
        <f>IFERROR(COUNTIFS('Audit grid'!$H:$H,'CAP follow up'!O$41,'Audit grid'!$D:$D,'CAP follow up'!$C95,'Audit grid'!$E:$E,'CAP follow up'!$D95,'Audit grid'!$R:$R,$N$40),"N/A")</f>
        <v>0</v>
      </c>
      <c r="P95" s="57">
        <f>IFERROR(COUNTIFS('Audit grid'!$H:$H,'CAP follow up'!P$41,'Audit grid'!$D:$D,'CAP follow up'!$C95,'Audit grid'!$E:$E,'CAP follow up'!$D95,'Audit grid'!$R:$R,$N$40),"N/A")</f>
        <v>0</v>
      </c>
      <c r="Q95" s="71"/>
    </row>
    <row r="96" spans="2:17" ht="17" x14ac:dyDescent="0.2">
      <c r="B96" s="70"/>
      <c r="C96" s="49" t="s">
        <v>73</v>
      </c>
      <c r="D96" s="50" t="s">
        <v>125</v>
      </c>
      <c r="E96" s="81">
        <f>IFERROR(COUNTIFS('Audit grid'!$H:$H,'CAP follow up'!E$41,'Audit grid'!$D:$D,'CAP follow up'!$C96,'Audit grid'!$E:$E,'CAP follow up'!$D96),"N/A")</f>
        <v>0</v>
      </c>
      <c r="F96" s="56">
        <f>IFERROR(COUNTIFS('Audit grid'!$H:$H,'CAP follow up'!F$41,'Audit grid'!$D:$D,'CAP follow up'!$C96,'Audit grid'!$E:$E,'CAP follow up'!$D96),"N/A")</f>
        <v>0</v>
      </c>
      <c r="G96" s="82">
        <f>IFERROR(COUNTIFS('Audit grid'!$H:$H,'CAP follow up'!G$41,'Audit grid'!$D:$D,'CAP follow up'!$C96,'Audit grid'!$E:$E,'CAP follow up'!$D96),"N/A")</f>
        <v>1</v>
      </c>
      <c r="H96" s="56">
        <f>IFERROR(COUNTIFS('Audit grid'!$H:$H,'CAP follow up'!H$41,'Audit grid'!$D:$D,'CAP follow up'!$C96,'Audit grid'!$E:$E,'CAP follow up'!$D96,'Audit grid'!$R:$R,$H$40),"N/A")</f>
        <v>0</v>
      </c>
      <c r="I96" s="56">
        <f>IFERROR(COUNTIFS('Audit grid'!$H:$H,'CAP follow up'!I$41,'Audit grid'!$D:$D,'CAP follow up'!$C96,'Audit grid'!$E:$E,'CAP follow up'!$D96,'Audit grid'!$R:$R,$H$40),"N/A")</f>
        <v>0</v>
      </c>
      <c r="J96" s="56">
        <f>IFERROR(COUNTIFS('Audit grid'!$H:$H,'CAP follow up'!J$41,'Audit grid'!$D:$D,'CAP follow up'!$C96,'Audit grid'!$E:$E,'CAP follow up'!$D96,'Audit grid'!$R:$R,$H$40),"N/A")</f>
        <v>0</v>
      </c>
      <c r="K96" s="81">
        <f>IFERROR(COUNTIFS('Audit grid'!$H:$H,'CAP follow up'!K$41,'Audit grid'!$D:$D,'CAP follow up'!$C96,'Audit grid'!$E:$E,'CAP follow up'!$D96,'Audit grid'!$R:$R,$K$40),"N/A")</f>
        <v>0</v>
      </c>
      <c r="L96" s="56">
        <f>IFERROR(COUNTIFS('Audit grid'!$H:$H,'CAP follow up'!L$41,'Audit grid'!$D:$D,'CAP follow up'!$C96,'Audit grid'!$E:$E,'CAP follow up'!$D96,'Audit grid'!$R:$R,$K$40),"N/A")</f>
        <v>0</v>
      </c>
      <c r="M96" s="82">
        <f>IFERROR(COUNTIFS('Audit grid'!$H:$H,'CAP follow up'!M$41,'Audit grid'!$D:$D,'CAP follow up'!$C96,'Audit grid'!$E:$E,'CAP follow up'!$D96,'Audit grid'!$R:$R,$K$40),"N/A")</f>
        <v>1</v>
      </c>
      <c r="N96" s="56">
        <f>IFERROR(COUNTIFS('Audit grid'!$H:$H,'CAP follow up'!N$41,'Audit grid'!$D:$D,'CAP follow up'!$C96,'Audit grid'!$E:$E,'CAP follow up'!$D96,'Audit grid'!$R:$R,$N$40),"N/A")</f>
        <v>0</v>
      </c>
      <c r="O96" s="56">
        <f>IFERROR(COUNTIFS('Audit grid'!$H:$H,'CAP follow up'!O$41,'Audit grid'!$D:$D,'CAP follow up'!$C96,'Audit grid'!$E:$E,'CAP follow up'!$D96,'Audit grid'!$R:$R,$N$40),"N/A")</f>
        <v>0</v>
      </c>
      <c r="P96" s="57">
        <f>IFERROR(COUNTIFS('Audit grid'!$H:$H,'CAP follow up'!P$41,'Audit grid'!$D:$D,'CAP follow up'!$C96,'Audit grid'!$E:$E,'CAP follow up'!$D96,'Audit grid'!$R:$R,$N$40),"N/A")</f>
        <v>0</v>
      </c>
      <c r="Q96" s="71"/>
    </row>
    <row r="97" spans="2:17" ht="17" x14ac:dyDescent="0.2">
      <c r="B97" s="70"/>
      <c r="C97" s="49" t="s">
        <v>73</v>
      </c>
      <c r="D97" s="50" t="s">
        <v>126</v>
      </c>
      <c r="E97" s="81">
        <f>IFERROR(COUNTIFS('Audit grid'!$H:$H,'CAP follow up'!E$41,'Audit grid'!$D:$D,'CAP follow up'!$C97,'Audit grid'!$E:$E,'CAP follow up'!$D97),"N/A")</f>
        <v>0</v>
      </c>
      <c r="F97" s="56">
        <f>IFERROR(COUNTIFS('Audit grid'!$H:$H,'CAP follow up'!F$41,'Audit grid'!$D:$D,'CAP follow up'!$C97,'Audit grid'!$E:$E,'CAP follow up'!$D97),"N/A")</f>
        <v>0</v>
      </c>
      <c r="G97" s="82">
        <f>IFERROR(COUNTIFS('Audit grid'!$H:$H,'CAP follow up'!G$41,'Audit grid'!$D:$D,'CAP follow up'!$C97,'Audit grid'!$E:$E,'CAP follow up'!$D97),"N/A")</f>
        <v>1</v>
      </c>
      <c r="H97" s="56">
        <f>IFERROR(COUNTIFS('Audit grid'!$H:$H,'CAP follow up'!H$41,'Audit grid'!$D:$D,'CAP follow up'!$C97,'Audit grid'!$E:$E,'CAP follow up'!$D97,'Audit grid'!$R:$R,$H$40),"N/A")</f>
        <v>0</v>
      </c>
      <c r="I97" s="56">
        <f>IFERROR(COUNTIFS('Audit grid'!$H:$H,'CAP follow up'!I$41,'Audit grid'!$D:$D,'CAP follow up'!$C97,'Audit grid'!$E:$E,'CAP follow up'!$D97,'Audit grid'!$R:$R,$H$40),"N/A")</f>
        <v>0</v>
      </c>
      <c r="J97" s="56">
        <f>IFERROR(COUNTIFS('Audit grid'!$H:$H,'CAP follow up'!J$41,'Audit grid'!$D:$D,'CAP follow up'!$C97,'Audit grid'!$E:$E,'CAP follow up'!$D97,'Audit grid'!$R:$R,$H$40),"N/A")</f>
        <v>0</v>
      </c>
      <c r="K97" s="81">
        <f>IFERROR(COUNTIFS('Audit grid'!$H:$H,'CAP follow up'!K$41,'Audit grid'!$D:$D,'CAP follow up'!$C97,'Audit grid'!$E:$E,'CAP follow up'!$D97,'Audit grid'!$R:$R,$K$40),"N/A")</f>
        <v>0</v>
      </c>
      <c r="L97" s="56">
        <f>IFERROR(COUNTIFS('Audit grid'!$H:$H,'CAP follow up'!L$41,'Audit grid'!$D:$D,'CAP follow up'!$C97,'Audit grid'!$E:$E,'CAP follow up'!$D97,'Audit grid'!$R:$R,$K$40),"N/A")</f>
        <v>0</v>
      </c>
      <c r="M97" s="82">
        <f>IFERROR(COUNTIFS('Audit grid'!$H:$H,'CAP follow up'!M$41,'Audit grid'!$D:$D,'CAP follow up'!$C97,'Audit grid'!$E:$E,'CAP follow up'!$D97,'Audit grid'!$R:$R,$K$40),"N/A")</f>
        <v>1</v>
      </c>
      <c r="N97" s="56">
        <f>IFERROR(COUNTIFS('Audit grid'!$H:$H,'CAP follow up'!N$41,'Audit grid'!$D:$D,'CAP follow up'!$C97,'Audit grid'!$E:$E,'CAP follow up'!$D97,'Audit grid'!$R:$R,$N$40),"N/A")</f>
        <v>0</v>
      </c>
      <c r="O97" s="56">
        <f>IFERROR(COUNTIFS('Audit grid'!$H:$H,'CAP follow up'!O$41,'Audit grid'!$D:$D,'CAP follow up'!$C97,'Audit grid'!$E:$E,'CAP follow up'!$D97,'Audit grid'!$R:$R,$N$40),"N/A")</f>
        <v>0</v>
      </c>
      <c r="P97" s="57">
        <f>IFERROR(COUNTIFS('Audit grid'!$H:$H,'CAP follow up'!P$41,'Audit grid'!$D:$D,'CAP follow up'!$C97,'Audit grid'!$E:$E,'CAP follow up'!$D97,'Audit grid'!$R:$R,$N$40),"N/A")</f>
        <v>0</v>
      </c>
      <c r="Q97" s="71"/>
    </row>
    <row r="98" spans="2:17" ht="17" x14ac:dyDescent="0.2">
      <c r="B98" s="70"/>
      <c r="C98" s="49" t="s">
        <v>73</v>
      </c>
      <c r="D98" s="50" t="s">
        <v>127</v>
      </c>
      <c r="E98" s="81">
        <f>IFERROR(COUNTIFS('Audit grid'!$H:$H,'CAP follow up'!E$41,'Audit grid'!$D:$D,'CAP follow up'!$C98,'Audit grid'!$E:$E,'CAP follow up'!$D98),"N/A")</f>
        <v>0</v>
      </c>
      <c r="F98" s="56">
        <f>IFERROR(COUNTIFS('Audit grid'!$H:$H,'CAP follow up'!F$41,'Audit grid'!$D:$D,'CAP follow up'!$C98,'Audit grid'!$E:$E,'CAP follow up'!$D98),"N/A")</f>
        <v>0</v>
      </c>
      <c r="G98" s="82">
        <f>IFERROR(COUNTIFS('Audit grid'!$H:$H,'CAP follow up'!G$41,'Audit grid'!$D:$D,'CAP follow up'!$C98,'Audit grid'!$E:$E,'CAP follow up'!$D98),"N/A")</f>
        <v>1</v>
      </c>
      <c r="H98" s="56">
        <f>IFERROR(COUNTIFS('Audit grid'!$H:$H,'CAP follow up'!H$41,'Audit grid'!$D:$D,'CAP follow up'!$C98,'Audit grid'!$E:$E,'CAP follow up'!$D98,'Audit grid'!$R:$R,$H$40),"N/A")</f>
        <v>0</v>
      </c>
      <c r="I98" s="56">
        <f>IFERROR(COUNTIFS('Audit grid'!$H:$H,'CAP follow up'!I$41,'Audit grid'!$D:$D,'CAP follow up'!$C98,'Audit grid'!$E:$E,'CAP follow up'!$D98,'Audit grid'!$R:$R,$H$40),"N/A")</f>
        <v>0</v>
      </c>
      <c r="J98" s="56">
        <f>IFERROR(COUNTIFS('Audit grid'!$H:$H,'CAP follow up'!J$41,'Audit grid'!$D:$D,'CAP follow up'!$C98,'Audit grid'!$E:$E,'CAP follow up'!$D98,'Audit grid'!$R:$R,$H$40),"N/A")</f>
        <v>0</v>
      </c>
      <c r="K98" s="81">
        <f>IFERROR(COUNTIFS('Audit grid'!$H:$H,'CAP follow up'!K$41,'Audit grid'!$D:$D,'CAP follow up'!$C98,'Audit grid'!$E:$E,'CAP follow up'!$D98,'Audit grid'!$R:$R,$K$40),"N/A")</f>
        <v>0</v>
      </c>
      <c r="L98" s="56">
        <f>IFERROR(COUNTIFS('Audit grid'!$H:$H,'CAP follow up'!L$41,'Audit grid'!$D:$D,'CAP follow up'!$C98,'Audit grid'!$E:$E,'CAP follow up'!$D98,'Audit grid'!$R:$R,$K$40),"N/A")</f>
        <v>0</v>
      </c>
      <c r="M98" s="82">
        <f>IFERROR(COUNTIFS('Audit grid'!$H:$H,'CAP follow up'!M$41,'Audit grid'!$D:$D,'CAP follow up'!$C98,'Audit grid'!$E:$E,'CAP follow up'!$D98,'Audit grid'!$R:$R,$K$40),"N/A")</f>
        <v>1</v>
      </c>
      <c r="N98" s="56">
        <f>IFERROR(COUNTIFS('Audit grid'!$H:$H,'CAP follow up'!N$41,'Audit grid'!$D:$D,'CAP follow up'!$C98,'Audit grid'!$E:$E,'CAP follow up'!$D98,'Audit grid'!$R:$R,$N$40),"N/A")</f>
        <v>0</v>
      </c>
      <c r="O98" s="56">
        <f>IFERROR(COUNTIFS('Audit grid'!$H:$H,'CAP follow up'!O$41,'Audit grid'!$D:$D,'CAP follow up'!$C98,'Audit grid'!$E:$E,'CAP follow up'!$D98,'Audit grid'!$R:$R,$N$40),"N/A")</f>
        <v>0</v>
      </c>
      <c r="P98" s="57">
        <f>IFERROR(COUNTIFS('Audit grid'!$H:$H,'CAP follow up'!P$41,'Audit grid'!$D:$D,'CAP follow up'!$C98,'Audit grid'!$E:$E,'CAP follow up'!$D98,'Audit grid'!$R:$R,$N$40),"N/A")</f>
        <v>0</v>
      </c>
      <c r="Q98" s="71"/>
    </row>
    <row r="99" spans="2:17" ht="17" x14ac:dyDescent="0.2">
      <c r="B99" s="70"/>
      <c r="C99" s="49" t="s">
        <v>73</v>
      </c>
      <c r="D99" s="50" t="s">
        <v>128</v>
      </c>
      <c r="E99" s="81">
        <f>IFERROR(COUNTIFS('Audit grid'!$H:$H,'CAP follow up'!E$41,'Audit grid'!$D:$D,'CAP follow up'!$C99,'Audit grid'!$E:$E,'CAP follow up'!$D99),"N/A")</f>
        <v>0</v>
      </c>
      <c r="F99" s="56">
        <f>IFERROR(COUNTIFS('Audit grid'!$H:$H,'CAP follow up'!F$41,'Audit grid'!$D:$D,'CAP follow up'!$C99,'Audit grid'!$E:$E,'CAP follow up'!$D99),"N/A")</f>
        <v>1</v>
      </c>
      <c r="G99" s="82">
        <f>IFERROR(COUNTIFS('Audit grid'!$H:$H,'CAP follow up'!G$41,'Audit grid'!$D:$D,'CAP follow up'!$C99,'Audit grid'!$E:$E,'CAP follow up'!$D99),"N/A")</f>
        <v>2</v>
      </c>
      <c r="H99" s="56">
        <f>IFERROR(COUNTIFS('Audit grid'!$H:$H,'CAP follow up'!H$41,'Audit grid'!$D:$D,'CAP follow up'!$C99,'Audit grid'!$E:$E,'CAP follow up'!$D99,'Audit grid'!$R:$R,$H$40),"N/A")</f>
        <v>0</v>
      </c>
      <c r="I99" s="56">
        <f>IFERROR(COUNTIFS('Audit grid'!$H:$H,'CAP follow up'!I$41,'Audit grid'!$D:$D,'CAP follow up'!$C99,'Audit grid'!$E:$E,'CAP follow up'!$D99,'Audit grid'!$R:$R,$H$40),"N/A")</f>
        <v>0</v>
      </c>
      <c r="J99" s="56">
        <f>IFERROR(COUNTIFS('Audit grid'!$H:$H,'CAP follow up'!J$41,'Audit grid'!$D:$D,'CAP follow up'!$C99,'Audit grid'!$E:$E,'CAP follow up'!$D99,'Audit grid'!$R:$R,$H$40),"N/A")</f>
        <v>0</v>
      </c>
      <c r="K99" s="81">
        <f>IFERROR(COUNTIFS('Audit grid'!$H:$H,'CAP follow up'!K$41,'Audit grid'!$D:$D,'CAP follow up'!$C99,'Audit grid'!$E:$E,'CAP follow up'!$D99,'Audit grid'!$R:$R,$K$40),"N/A")</f>
        <v>0</v>
      </c>
      <c r="L99" s="56">
        <f>IFERROR(COUNTIFS('Audit grid'!$H:$H,'CAP follow up'!L$41,'Audit grid'!$D:$D,'CAP follow up'!$C99,'Audit grid'!$E:$E,'CAP follow up'!$D99,'Audit grid'!$R:$R,$K$40),"N/A")</f>
        <v>1</v>
      </c>
      <c r="M99" s="82">
        <f>IFERROR(COUNTIFS('Audit grid'!$H:$H,'CAP follow up'!M$41,'Audit grid'!$D:$D,'CAP follow up'!$C99,'Audit grid'!$E:$E,'CAP follow up'!$D99,'Audit grid'!$R:$R,$K$40),"N/A")</f>
        <v>2</v>
      </c>
      <c r="N99" s="56">
        <f>IFERROR(COUNTIFS('Audit grid'!$H:$H,'CAP follow up'!N$41,'Audit grid'!$D:$D,'CAP follow up'!$C99,'Audit grid'!$E:$E,'CAP follow up'!$D99,'Audit grid'!$R:$R,$N$40),"N/A")</f>
        <v>0</v>
      </c>
      <c r="O99" s="56">
        <f>IFERROR(COUNTIFS('Audit grid'!$H:$H,'CAP follow up'!O$41,'Audit grid'!$D:$D,'CAP follow up'!$C99,'Audit grid'!$E:$E,'CAP follow up'!$D99,'Audit grid'!$R:$R,$N$40),"N/A")</f>
        <v>0</v>
      </c>
      <c r="P99" s="57">
        <f>IFERROR(COUNTIFS('Audit grid'!$H:$H,'CAP follow up'!P$41,'Audit grid'!$D:$D,'CAP follow up'!$C99,'Audit grid'!$E:$E,'CAP follow up'!$D99,'Audit grid'!$R:$R,$N$40),"N/A")</f>
        <v>0</v>
      </c>
      <c r="Q99" s="71"/>
    </row>
    <row r="100" spans="2:17" ht="17" x14ac:dyDescent="0.2">
      <c r="B100" s="70"/>
      <c r="C100" s="49" t="s">
        <v>73</v>
      </c>
      <c r="D100" s="50" t="s">
        <v>129</v>
      </c>
      <c r="E100" s="81">
        <f>IFERROR(COUNTIFS('Audit grid'!$H:$H,'CAP follow up'!E$41,'Audit grid'!$D:$D,'CAP follow up'!$C100,'Audit grid'!$E:$E,'CAP follow up'!$D100),"N/A")</f>
        <v>0</v>
      </c>
      <c r="F100" s="56">
        <f>IFERROR(COUNTIFS('Audit grid'!$H:$H,'CAP follow up'!F$41,'Audit grid'!$D:$D,'CAP follow up'!$C100,'Audit grid'!$E:$E,'CAP follow up'!$D100),"N/A")</f>
        <v>1</v>
      </c>
      <c r="G100" s="82">
        <f>IFERROR(COUNTIFS('Audit grid'!$H:$H,'CAP follow up'!G$41,'Audit grid'!$D:$D,'CAP follow up'!$C100,'Audit grid'!$E:$E,'CAP follow up'!$D100),"N/A")</f>
        <v>2</v>
      </c>
      <c r="H100" s="56">
        <f>IFERROR(COUNTIFS('Audit grid'!$H:$H,'CAP follow up'!H$41,'Audit grid'!$D:$D,'CAP follow up'!$C100,'Audit grid'!$E:$E,'CAP follow up'!$D100,'Audit grid'!$R:$R,$H$40),"N/A")</f>
        <v>0</v>
      </c>
      <c r="I100" s="56">
        <f>IFERROR(COUNTIFS('Audit grid'!$H:$H,'CAP follow up'!I$41,'Audit grid'!$D:$D,'CAP follow up'!$C100,'Audit grid'!$E:$E,'CAP follow up'!$D100,'Audit grid'!$R:$R,$H$40),"N/A")</f>
        <v>0</v>
      </c>
      <c r="J100" s="56">
        <f>IFERROR(COUNTIFS('Audit grid'!$H:$H,'CAP follow up'!J$41,'Audit grid'!$D:$D,'CAP follow up'!$C100,'Audit grid'!$E:$E,'CAP follow up'!$D100,'Audit grid'!$R:$R,$H$40),"N/A")</f>
        <v>0</v>
      </c>
      <c r="K100" s="81">
        <f>IFERROR(COUNTIFS('Audit grid'!$H:$H,'CAP follow up'!K$41,'Audit grid'!$D:$D,'CAP follow up'!$C100,'Audit grid'!$E:$E,'CAP follow up'!$D100,'Audit grid'!$R:$R,$K$40),"N/A")</f>
        <v>0</v>
      </c>
      <c r="L100" s="56">
        <f>IFERROR(COUNTIFS('Audit grid'!$H:$H,'CAP follow up'!L$41,'Audit grid'!$D:$D,'CAP follow up'!$C100,'Audit grid'!$E:$E,'CAP follow up'!$D100,'Audit grid'!$R:$R,$K$40),"N/A")</f>
        <v>1</v>
      </c>
      <c r="M100" s="82">
        <f>IFERROR(COUNTIFS('Audit grid'!$H:$H,'CAP follow up'!M$41,'Audit grid'!$D:$D,'CAP follow up'!$C100,'Audit grid'!$E:$E,'CAP follow up'!$D100,'Audit grid'!$R:$R,$K$40),"N/A")</f>
        <v>2</v>
      </c>
      <c r="N100" s="56">
        <f>IFERROR(COUNTIFS('Audit grid'!$H:$H,'CAP follow up'!N$41,'Audit grid'!$D:$D,'CAP follow up'!$C100,'Audit grid'!$E:$E,'CAP follow up'!$D100,'Audit grid'!$R:$R,$N$40),"N/A")</f>
        <v>0</v>
      </c>
      <c r="O100" s="56">
        <f>IFERROR(COUNTIFS('Audit grid'!$H:$H,'CAP follow up'!O$41,'Audit grid'!$D:$D,'CAP follow up'!$C100,'Audit grid'!$E:$E,'CAP follow up'!$D100,'Audit grid'!$R:$R,$N$40),"N/A")</f>
        <v>0</v>
      </c>
      <c r="P100" s="57">
        <f>IFERROR(COUNTIFS('Audit grid'!$H:$H,'CAP follow up'!P$41,'Audit grid'!$D:$D,'CAP follow up'!$C100,'Audit grid'!$E:$E,'CAP follow up'!$D100,'Audit grid'!$R:$R,$N$40),"N/A")</f>
        <v>0</v>
      </c>
      <c r="Q100" s="71"/>
    </row>
    <row r="101" spans="2:17" ht="51" x14ac:dyDescent="0.2">
      <c r="B101" s="70"/>
      <c r="C101" s="49" t="s">
        <v>73</v>
      </c>
      <c r="D101" s="50" t="s">
        <v>130</v>
      </c>
      <c r="E101" s="81">
        <f>IFERROR(COUNTIFS('Audit grid'!$H:$H,'CAP follow up'!E$41,'Audit grid'!$D:$D,'CAP follow up'!$C101,'Audit grid'!$E:$E,'CAP follow up'!$D101),"N/A")</f>
        <v>0</v>
      </c>
      <c r="F101" s="56">
        <f>IFERROR(COUNTIFS('Audit grid'!$H:$H,'CAP follow up'!F$41,'Audit grid'!$D:$D,'CAP follow up'!$C101,'Audit grid'!$E:$E,'CAP follow up'!$D101),"N/A")</f>
        <v>2</v>
      </c>
      <c r="G101" s="82">
        <f>IFERROR(COUNTIFS('Audit grid'!$H:$H,'CAP follow up'!G$41,'Audit grid'!$D:$D,'CAP follow up'!$C101,'Audit grid'!$E:$E,'CAP follow up'!$D101),"N/A")</f>
        <v>2</v>
      </c>
      <c r="H101" s="56">
        <f>IFERROR(COUNTIFS('Audit grid'!$H:$H,'CAP follow up'!H$41,'Audit grid'!$D:$D,'CAP follow up'!$C101,'Audit grid'!$E:$E,'CAP follow up'!$D101,'Audit grid'!$R:$R,$H$40),"N/A")</f>
        <v>0</v>
      </c>
      <c r="I101" s="56">
        <f>IFERROR(COUNTIFS('Audit grid'!$H:$H,'CAP follow up'!I$41,'Audit grid'!$D:$D,'CAP follow up'!$C101,'Audit grid'!$E:$E,'CAP follow up'!$D101,'Audit grid'!$R:$R,$H$40),"N/A")</f>
        <v>0</v>
      </c>
      <c r="J101" s="56">
        <f>IFERROR(COUNTIFS('Audit grid'!$H:$H,'CAP follow up'!J$41,'Audit grid'!$D:$D,'CAP follow up'!$C101,'Audit grid'!$E:$E,'CAP follow up'!$D101,'Audit grid'!$R:$R,$H$40),"N/A")</f>
        <v>0</v>
      </c>
      <c r="K101" s="81">
        <f>IFERROR(COUNTIFS('Audit grid'!$H:$H,'CAP follow up'!K$41,'Audit grid'!$D:$D,'CAP follow up'!$C101,'Audit grid'!$E:$E,'CAP follow up'!$D101,'Audit grid'!$R:$R,$K$40),"N/A")</f>
        <v>0</v>
      </c>
      <c r="L101" s="56">
        <f>IFERROR(COUNTIFS('Audit grid'!$H:$H,'CAP follow up'!L$41,'Audit grid'!$D:$D,'CAP follow up'!$C101,'Audit grid'!$E:$E,'CAP follow up'!$D101,'Audit grid'!$R:$R,$K$40),"N/A")</f>
        <v>2</v>
      </c>
      <c r="M101" s="82">
        <f>IFERROR(COUNTIFS('Audit grid'!$H:$H,'CAP follow up'!M$41,'Audit grid'!$D:$D,'CAP follow up'!$C101,'Audit grid'!$E:$E,'CAP follow up'!$D101,'Audit grid'!$R:$R,$K$40),"N/A")</f>
        <v>2</v>
      </c>
      <c r="N101" s="56">
        <f>IFERROR(COUNTIFS('Audit grid'!$H:$H,'CAP follow up'!N$41,'Audit grid'!$D:$D,'CAP follow up'!$C101,'Audit grid'!$E:$E,'CAP follow up'!$D101,'Audit grid'!$R:$R,$N$40),"N/A")</f>
        <v>0</v>
      </c>
      <c r="O101" s="56">
        <f>IFERROR(COUNTIFS('Audit grid'!$H:$H,'CAP follow up'!O$41,'Audit grid'!$D:$D,'CAP follow up'!$C101,'Audit grid'!$E:$E,'CAP follow up'!$D101,'Audit grid'!$R:$R,$N$40),"N/A")</f>
        <v>0</v>
      </c>
      <c r="P101" s="57">
        <f>IFERROR(COUNTIFS('Audit grid'!$H:$H,'CAP follow up'!P$41,'Audit grid'!$D:$D,'CAP follow up'!$C101,'Audit grid'!$E:$E,'CAP follow up'!$D101,'Audit grid'!$R:$R,$N$40),"N/A")</f>
        <v>0</v>
      </c>
      <c r="Q101" s="71"/>
    </row>
    <row r="102" spans="2:17" ht="17" x14ac:dyDescent="0.2">
      <c r="B102" s="70"/>
      <c r="C102" s="49" t="s">
        <v>73</v>
      </c>
      <c r="D102" s="50" t="s">
        <v>131</v>
      </c>
      <c r="E102" s="81">
        <f>IFERROR(COUNTIFS('Audit grid'!$H:$H,'CAP follow up'!E$41,'Audit grid'!$D:$D,'CAP follow up'!$C102,'Audit grid'!$E:$E,'CAP follow up'!$D102),"N/A")</f>
        <v>0</v>
      </c>
      <c r="F102" s="56">
        <f>IFERROR(COUNTIFS('Audit grid'!$H:$H,'CAP follow up'!F$41,'Audit grid'!$D:$D,'CAP follow up'!$C102,'Audit grid'!$E:$E,'CAP follow up'!$D102),"N/A")</f>
        <v>1</v>
      </c>
      <c r="G102" s="82">
        <f>IFERROR(COUNTIFS('Audit grid'!$H:$H,'CAP follow up'!G$41,'Audit grid'!$D:$D,'CAP follow up'!$C102,'Audit grid'!$E:$E,'CAP follow up'!$D102),"N/A")</f>
        <v>2</v>
      </c>
      <c r="H102" s="56">
        <f>IFERROR(COUNTIFS('Audit grid'!$H:$H,'CAP follow up'!H$41,'Audit grid'!$D:$D,'CAP follow up'!$C102,'Audit grid'!$E:$E,'CAP follow up'!$D102,'Audit grid'!$R:$R,$H$40),"N/A")</f>
        <v>0</v>
      </c>
      <c r="I102" s="56">
        <f>IFERROR(COUNTIFS('Audit grid'!$H:$H,'CAP follow up'!I$41,'Audit grid'!$D:$D,'CAP follow up'!$C102,'Audit grid'!$E:$E,'CAP follow up'!$D102,'Audit grid'!$R:$R,$H$40),"N/A")</f>
        <v>0</v>
      </c>
      <c r="J102" s="56">
        <f>IFERROR(COUNTIFS('Audit grid'!$H:$H,'CAP follow up'!J$41,'Audit grid'!$D:$D,'CAP follow up'!$C102,'Audit grid'!$E:$E,'CAP follow up'!$D102,'Audit grid'!$R:$R,$H$40),"N/A")</f>
        <v>0</v>
      </c>
      <c r="K102" s="81">
        <f>IFERROR(COUNTIFS('Audit grid'!$H:$H,'CAP follow up'!K$41,'Audit grid'!$D:$D,'CAP follow up'!$C102,'Audit grid'!$E:$E,'CAP follow up'!$D102,'Audit grid'!$R:$R,$K$40),"N/A")</f>
        <v>0</v>
      </c>
      <c r="L102" s="56">
        <f>IFERROR(COUNTIFS('Audit grid'!$H:$H,'CAP follow up'!L$41,'Audit grid'!$D:$D,'CAP follow up'!$C102,'Audit grid'!$E:$E,'CAP follow up'!$D102,'Audit grid'!$R:$R,$K$40),"N/A")</f>
        <v>1</v>
      </c>
      <c r="M102" s="82">
        <f>IFERROR(COUNTIFS('Audit grid'!$H:$H,'CAP follow up'!M$41,'Audit grid'!$D:$D,'CAP follow up'!$C102,'Audit grid'!$E:$E,'CAP follow up'!$D102,'Audit grid'!$R:$R,$K$40),"N/A")</f>
        <v>2</v>
      </c>
      <c r="N102" s="56">
        <f>IFERROR(COUNTIFS('Audit grid'!$H:$H,'CAP follow up'!N$41,'Audit grid'!$D:$D,'CAP follow up'!$C102,'Audit grid'!$E:$E,'CAP follow up'!$D102,'Audit grid'!$R:$R,$N$40),"N/A")</f>
        <v>0</v>
      </c>
      <c r="O102" s="56">
        <f>IFERROR(COUNTIFS('Audit grid'!$H:$H,'CAP follow up'!O$41,'Audit grid'!$D:$D,'CAP follow up'!$C102,'Audit grid'!$E:$E,'CAP follow up'!$D102,'Audit grid'!$R:$R,$N$40),"N/A")</f>
        <v>0</v>
      </c>
      <c r="P102" s="57">
        <f>IFERROR(COUNTIFS('Audit grid'!$H:$H,'CAP follow up'!P$41,'Audit grid'!$D:$D,'CAP follow up'!$C102,'Audit grid'!$E:$E,'CAP follow up'!$D102,'Audit grid'!$R:$R,$N$40),"N/A")</f>
        <v>0</v>
      </c>
      <c r="Q102" s="71"/>
    </row>
    <row r="103" spans="2:17" ht="17" x14ac:dyDescent="0.2">
      <c r="B103" s="70"/>
      <c r="C103" s="54" t="s">
        <v>73</v>
      </c>
      <c r="D103" s="55" t="s">
        <v>132</v>
      </c>
      <c r="E103" s="83">
        <f>IFERROR(COUNTIFS('Audit grid'!$H:$H,'CAP follow up'!E$41,'Audit grid'!$D:$D,'CAP follow up'!$C103,'Audit grid'!$E:$E,'CAP follow up'!$D103),"N/A")</f>
        <v>0</v>
      </c>
      <c r="F103" s="58">
        <f>IFERROR(COUNTIFS('Audit grid'!$H:$H,'CAP follow up'!F$41,'Audit grid'!$D:$D,'CAP follow up'!$C103,'Audit grid'!$E:$E,'CAP follow up'!$D103),"N/A")</f>
        <v>2</v>
      </c>
      <c r="G103" s="84">
        <f>IFERROR(COUNTIFS('Audit grid'!$H:$H,'CAP follow up'!G$41,'Audit grid'!$D:$D,'CAP follow up'!$C103,'Audit grid'!$E:$E,'CAP follow up'!$D103),"N/A")</f>
        <v>1</v>
      </c>
      <c r="H103" s="58">
        <f>IFERROR(COUNTIFS('Audit grid'!$H:$H,'CAP follow up'!H$41,'Audit grid'!$D:$D,'CAP follow up'!$C103,'Audit grid'!$E:$E,'CAP follow up'!$D103,'Audit grid'!$R:$R,$H$40),"N/A")</f>
        <v>0</v>
      </c>
      <c r="I103" s="58">
        <f>IFERROR(COUNTIFS('Audit grid'!$H:$H,'CAP follow up'!I$41,'Audit grid'!$D:$D,'CAP follow up'!$C103,'Audit grid'!$E:$E,'CAP follow up'!$D103,'Audit grid'!$R:$R,$H$40),"N/A")</f>
        <v>0</v>
      </c>
      <c r="J103" s="58">
        <f>IFERROR(COUNTIFS('Audit grid'!$H:$H,'CAP follow up'!J$41,'Audit grid'!$D:$D,'CAP follow up'!$C103,'Audit grid'!$E:$E,'CAP follow up'!$D103,'Audit grid'!$R:$R,$H$40),"N/A")</f>
        <v>0</v>
      </c>
      <c r="K103" s="83">
        <f>IFERROR(COUNTIFS('Audit grid'!$H:$H,'CAP follow up'!K$41,'Audit grid'!$D:$D,'CAP follow up'!$C103,'Audit grid'!$E:$E,'CAP follow up'!$D103,'Audit grid'!$R:$R,$K$40),"N/A")</f>
        <v>0</v>
      </c>
      <c r="L103" s="58">
        <f>IFERROR(COUNTIFS('Audit grid'!$H:$H,'CAP follow up'!L$41,'Audit grid'!$D:$D,'CAP follow up'!$C103,'Audit grid'!$E:$E,'CAP follow up'!$D103,'Audit grid'!$R:$R,$K$40),"N/A")</f>
        <v>2</v>
      </c>
      <c r="M103" s="84">
        <f>IFERROR(COUNTIFS('Audit grid'!$H:$H,'CAP follow up'!M$41,'Audit grid'!$D:$D,'CAP follow up'!$C103,'Audit grid'!$E:$E,'CAP follow up'!$D103,'Audit grid'!$R:$R,$K$40),"N/A")</f>
        <v>1</v>
      </c>
      <c r="N103" s="58">
        <f>IFERROR(COUNTIFS('Audit grid'!$H:$H,'CAP follow up'!N$41,'Audit grid'!$D:$D,'CAP follow up'!$C103,'Audit grid'!$E:$E,'CAP follow up'!$D103,'Audit grid'!$R:$R,$N$40),"N/A")</f>
        <v>0</v>
      </c>
      <c r="O103" s="58">
        <f>IFERROR(COUNTIFS('Audit grid'!$H:$H,'CAP follow up'!O$41,'Audit grid'!$D:$D,'CAP follow up'!$C103,'Audit grid'!$E:$E,'CAP follow up'!$D103,'Audit grid'!$R:$R,$N$40),"N/A")</f>
        <v>0</v>
      </c>
      <c r="P103" s="59">
        <f>IFERROR(COUNTIFS('Audit grid'!$H:$H,'CAP follow up'!P$41,'Audit grid'!$D:$D,'CAP follow up'!$C103,'Audit grid'!$E:$E,'CAP follow up'!$D103,'Audit grid'!$R:$R,$N$40),"N/A")</f>
        <v>0</v>
      </c>
      <c r="Q103" s="71"/>
    </row>
    <row r="104" spans="2:17" ht="17" x14ac:dyDescent="0.2">
      <c r="B104" s="70"/>
      <c r="C104" s="49" t="s">
        <v>74</v>
      </c>
      <c r="D104" s="50" t="s">
        <v>85</v>
      </c>
      <c r="E104" s="81">
        <f>IFERROR(COUNTIFS('Audit grid'!$H:$H,'CAP follow up'!E$41,'Audit grid'!$D:$D,'CAP follow up'!$C104,'Audit grid'!$E:$E,'CAP follow up'!$D104),"N/A")</f>
        <v>0</v>
      </c>
      <c r="F104" s="56">
        <f>IFERROR(COUNTIFS('Audit grid'!$H:$H,'CAP follow up'!F$41,'Audit grid'!$D:$D,'CAP follow up'!$C104,'Audit grid'!$E:$E,'CAP follow up'!$D104),"N/A")</f>
        <v>3</v>
      </c>
      <c r="G104" s="82">
        <f>IFERROR(COUNTIFS('Audit grid'!$H:$H,'CAP follow up'!G$41,'Audit grid'!$D:$D,'CAP follow up'!$C104,'Audit grid'!$E:$E,'CAP follow up'!$D104),"N/A")</f>
        <v>1</v>
      </c>
      <c r="H104" s="56">
        <f>IFERROR(COUNTIFS('Audit grid'!$H:$H,'CAP follow up'!H$41,'Audit grid'!$D:$D,'CAP follow up'!$C104,'Audit grid'!$E:$E,'CAP follow up'!$D104,'Audit grid'!$R:$R,$H$40),"N/A")</f>
        <v>0</v>
      </c>
      <c r="I104" s="56">
        <f>IFERROR(COUNTIFS('Audit grid'!$H:$H,'CAP follow up'!I$41,'Audit grid'!$D:$D,'CAP follow up'!$C104,'Audit grid'!$E:$E,'CAP follow up'!$D104,'Audit grid'!$R:$R,$H$40),"N/A")</f>
        <v>0</v>
      </c>
      <c r="J104" s="56">
        <f>IFERROR(COUNTIFS('Audit grid'!$H:$H,'CAP follow up'!J$41,'Audit grid'!$D:$D,'CAP follow up'!$C104,'Audit grid'!$E:$E,'CAP follow up'!$D104,'Audit grid'!$R:$R,$H$40),"N/A")</f>
        <v>0</v>
      </c>
      <c r="K104" s="81">
        <f>IFERROR(COUNTIFS('Audit grid'!$H:$H,'CAP follow up'!K$41,'Audit grid'!$D:$D,'CAP follow up'!$C104,'Audit grid'!$E:$E,'CAP follow up'!$D104,'Audit grid'!$R:$R,$K$40),"N/A")</f>
        <v>0</v>
      </c>
      <c r="L104" s="56">
        <f>IFERROR(COUNTIFS('Audit grid'!$H:$H,'CAP follow up'!L$41,'Audit grid'!$D:$D,'CAP follow up'!$C104,'Audit grid'!$E:$E,'CAP follow up'!$D104,'Audit grid'!$R:$R,$K$40),"N/A")</f>
        <v>3</v>
      </c>
      <c r="M104" s="82">
        <f>IFERROR(COUNTIFS('Audit grid'!$H:$H,'CAP follow up'!M$41,'Audit grid'!$D:$D,'CAP follow up'!$C104,'Audit grid'!$E:$E,'CAP follow up'!$D104,'Audit grid'!$R:$R,$K$40),"N/A")</f>
        <v>1</v>
      </c>
      <c r="N104" s="56">
        <f>IFERROR(COUNTIFS('Audit grid'!$H:$H,'CAP follow up'!N$41,'Audit grid'!$D:$D,'CAP follow up'!$C104,'Audit grid'!$E:$E,'CAP follow up'!$D104,'Audit grid'!$R:$R,$N$40),"N/A")</f>
        <v>0</v>
      </c>
      <c r="O104" s="56">
        <f>IFERROR(COUNTIFS('Audit grid'!$H:$H,'CAP follow up'!O$41,'Audit grid'!$D:$D,'CAP follow up'!$C104,'Audit grid'!$E:$E,'CAP follow up'!$D104,'Audit grid'!$R:$R,$N$40),"N/A")</f>
        <v>0</v>
      </c>
      <c r="P104" s="57">
        <f>IFERROR(COUNTIFS('Audit grid'!$H:$H,'CAP follow up'!P$41,'Audit grid'!$D:$D,'CAP follow up'!$C104,'Audit grid'!$E:$E,'CAP follow up'!$D104,'Audit grid'!$R:$R,$N$40),"N/A")</f>
        <v>0</v>
      </c>
      <c r="Q104" s="71"/>
    </row>
    <row r="105" spans="2:17" ht="17" x14ac:dyDescent="0.2">
      <c r="B105" s="70"/>
      <c r="C105" s="51" t="s">
        <v>74</v>
      </c>
      <c r="D105" s="50" t="s">
        <v>133</v>
      </c>
      <c r="E105" s="81">
        <f>IFERROR(COUNTIFS('Audit grid'!$H:$H,'CAP follow up'!E$41,'Audit grid'!$D:$D,'CAP follow up'!$C105,'Audit grid'!$E:$E,'CAP follow up'!$D105),"N/A")</f>
        <v>0</v>
      </c>
      <c r="F105" s="56">
        <f>IFERROR(COUNTIFS('Audit grid'!$H:$H,'CAP follow up'!F$41,'Audit grid'!$D:$D,'CAP follow up'!$C105,'Audit grid'!$E:$E,'CAP follow up'!$D105),"N/A")</f>
        <v>1</v>
      </c>
      <c r="G105" s="82">
        <f>IFERROR(COUNTIFS('Audit grid'!$H:$H,'CAP follow up'!G$41,'Audit grid'!$D:$D,'CAP follow up'!$C105,'Audit grid'!$E:$E,'CAP follow up'!$D105),"N/A")</f>
        <v>2</v>
      </c>
      <c r="H105" s="56">
        <f>IFERROR(COUNTIFS('Audit grid'!$H:$H,'CAP follow up'!H$41,'Audit grid'!$D:$D,'CAP follow up'!$C105,'Audit grid'!$E:$E,'CAP follow up'!$D105,'Audit grid'!$R:$R,$H$40),"N/A")</f>
        <v>0</v>
      </c>
      <c r="I105" s="56">
        <f>IFERROR(COUNTIFS('Audit grid'!$H:$H,'CAP follow up'!I$41,'Audit grid'!$D:$D,'CAP follow up'!$C105,'Audit grid'!$E:$E,'CAP follow up'!$D105,'Audit grid'!$R:$R,$H$40),"N/A")</f>
        <v>0</v>
      </c>
      <c r="J105" s="56">
        <f>IFERROR(COUNTIFS('Audit grid'!$H:$H,'CAP follow up'!J$41,'Audit grid'!$D:$D,'CAP follow up'!$C105,'Audit grid'!$E:$E,'CAP follow up'!$D105,'Audit grid'!$R:$R,$H$40),"N/A")</f>
        <v>0</v>
      </c>
      <c r="K105" s="81">
        <f>IFERROR(COUNTIFS('Audit grid'!$H:$H,'CAP follow up'!K$41,'Audit grid'!$D:$D,'CAP follow up'!$C105,'Audit grid'!$E:$E,'CAP follow up'!$D105,'Audit grid'!$R:$R,$K$40),"N/A")</f>
        <v>0</v>
      </c>
      <c r="L105" s="56">
        <f>IFERROR(COUNTIFS('Audit grid'!$H:$H,'CAP follow up'!L$41,'Audit grid'!$D:$D,'CAP follow up'!$C105,'Audit grid'!$E:$E,'CAP follow up'!$D105,'Audit grid'!$R:$R,$K$40),"N/A")</f>
        <v>1</v>
      </c>
      <c r="M105" s="82">
        <f>IFERROR(COUNTIFS('Audit grid'!$H:$H,'CAP follow up'!M$41,'Audit grid'!$D:$D,'CAP follow up'!$C105,'Audit grid'!$E:$E,'CAP follow up'!$D105,'Audit grid'!$R:$R,$K$40),"N/A")</f>
        <v>2</v>
      </c>
      <c r="N105" s="56">
        <f>IFERROR(COUNTIFS('Audit grid'!$H:$H,'CAP follow up'!N$41,'Audit grid'!$D:$D,'CAP follow up'!$C105,'Audit grid'!$E:$E,'CAP follow up'!$D105,'Audit grid'!$R:$R,$N$40),"N/A")</f>
        <v>0</v>
      </c>
      <c r="O105" s="56">
        <f>IFERROR(COUNTIFS('Audit grid'!$H:$H,'CAP follow up'!O$41,'Audit grid'!$D:$D,'CAP follow up'!$C105,'Audit grid'!$E:$E,'CAP follow up'!$D105,'Audit grid'!$R:$R,$N$40),"N/A")</f>
        <v>0</v>
      </c>
      <c r="P105" s="57">
        <f>IFERROR(COUNTIFS('Audit grid'!$H:$H,'CAP follow up'!P$41,'Audit grid'!$D:$D,'CAP follow up'!$C105,'Audit grid'!$E:$E,'CAP follow up'!$D105,'Audit grid'!$R:$R,$N$40),"N/A")</f>
        <v>0</v>
      </c>
      <c r="Q105" s="71"/>
    </row>
    <row r="106" spans="2:17" ht="17" x14ac:dyDescent="0.2">
      <c r="B106" s="70"/>
      <c r="C106" s="51" t="s">
        <v>74</v>
      </c>
      <c r="D106" s="50" t="s">
        <v>134</v>
      </c>
      <c r="E106" s="81">
        <f>IFERROR(COUNTIFS('Audit grid'!$H:$H,'CAP follow up'!E$41,'Audit grid'!$D:$D,'CAP follow up'!$C106,'Audit grid'!$E:$E,'CAP follow up'!$D106),"N/A")</f>
        <v>0</v>
      </c>
      <c r="F106" s="56">
        <f>IFERROR(COUNTIFS('Audit grid'!$H:$H,'CAP follow up'!F$41,'Audit grid'!$D:$D,'CAP follow up'!$C106,'Audit grid'!$E:$E,'CAP follow up'!$D106),"N/A")</f>
        <v>1</v>
      </c>
      <c r="G106" s="82">
        <f>IFERROR(COUNTIFS('Audit grid'!$H:$H,'CAP follow up'!G$41,'Audit grid'!$D:$D,'CAP follow up'!$C106,'Audit grid'!$E:$E,'CAP follow up'!$D106),"N/A")</f>
        <v>0</v>
      </c>
      <c r="H106" s="56">
        <f>IFERROR(COUNTIFS('Audit grid'!$H:$H,'CAP follow up'!H$41,'Audit grid'!$D:$D,'CAP follow up'!$C106,'Audit grid'!$E:$E,'CAP follow up'!$D106,'Audit grid'!$R:$R,$H$40),"N/A")</f>
        <v>0</v>
      </c>
      <c r="I106" s="56">
        <f>IFERROR(COUNTIFS('Audit grid'!$H:$H,'CAP follow up'!I$41,'Audit grid'!$D:$D,'CAP follow up'!$C106,'Audit grid'!$E:$E,'CAP follow up'!$D106,'Audit grid'!$R:$R,$H$40),"N/A")</f>
        <v>0</v>
      </c>
      <c r="J106" s="56">
        <f>IFERROR(COUNTIFS('Audit grid'!$H:$H,'CAP follow up'!J$41,'Audit grid'!$D:$D,'CAP follow up'!$C106,'Audit grid'!$E:$E,'CAP follow up'!$D106,'Audit grid'!$R:$R,$H$40),"N/A")</f>
        <v>0</v>
      </c>
      <c r="K106" s="81">
        <f>IFERROR(COUNTIFS('Audit grid'!$H:$H,'CAP follow up'!K$41,'Audit grid'!$D:$D,'CAP follow up'!$C106,'Audit grid'!$E:$E,'CAP follow up'!$D106,'Audit grid'!$R:$R,$K$40),"N/A")</f>
        <v>0</v>
      </c>
      <c r="L106" s="56">
        <f>IFERROR(COUNTIFS('Audit grid'!$H:$H,'CAP follow up'!L$41,'Audit grid'!$D:$D,'CAP follow up'!$C106,'Audit grid'!$E:$E,'CAP follow up'!$D106,'Audit grid'!$R:$R,$K$40),"N/A")</f>
        <v>1</v>
      </c>
      <c r="M106" s="82">
        <f>IFERROR(COUNTIFS('Audit grid'!$H:$H,'CAP follow up'!M$41,'Audit grid'!$D:$D,'CAP follow up'!$C106,'Audit grid'!$E:$E,'CAP follow up'!$D106,'Audit grid'!$R:$R,$K$40),"N/A")</f>
        <v>0</v>
      </c>
      <c r="N106" s="56">
        <f>IFERROR(COUNTIFS('Audit grid'!$H:$H,'CAP follow up'!N$41,'Audit grid'!$D:$D,'CAP follow up'!$C106,'Audit grid'!$E:$E,'CAP follow up'!$D106,'Audit grid'!$R:$R,$N$40),"N/A")</f>
        <v>0</v>
      </c>
      <c r="O106" s="56">
        <f>IFERROR(COUNTIFS('Audit grid'!$H:$H,'CAP follow up'!O$41,'Audit grid'!$D:$D,'CAP follow up'!$C106,'Audit grid'!$E:$E,'CAP follow up'!$D106,'Audit grid'!$R:$R,$N$40),"N/A")</f>
        <v>0</v>
      </c>
      <c r="P106" s="57">
        <f>IFERROR(COUNTIFS('Audit grid'!$H:$H,'CAP follow up'!P$41,'Audit grid'!$D:$D,'CAP follow up'!$C106,'Audit grid'!$E:$E,'CAP follow up'!$D106,'Audit grid'!$R:$R,$N$40),"N/A")</f>
        <v>0</v>
      </c>
      <c r="Q106" s="71"/>
    </row>
    <row r="107" spans="2:17" ht="17" x14ac:dyDescent="0.2">
      <c r="B107" s="70"/>
      <c r="C107" s="51" t="s">
        <v>74</v>
      </c>
      <c r="D107" s="50" t="s">
        <v>110</v>
      </c>
      <c r="E107" s="81">
        <f>IFERROR(COUNTIFS('Audit grid'!$H:$H,'CAP follow up'!E$41,'Audit grid'!$D:$D,'CAP follow up'!$C107,'Audit grid'!$E:$E,'CAP follow up'!$D107),"N/A")</f>
        <v>0</v>
      </c>
      <c r="F107" s="56">
        <f>IFERROR(COUNTIFS('Audit grid'!$H:$H,'CAP follow up'!F$41,'Audit grid'!$D:$D,'CAP follow up'!$C107,'Audit grid'!$E:$E,'CAP follow up'!$D107),"N/A")</f>
        <v>0</v>
      </c>
      <c r="G107" s="82">
        <f>IFERROR(COUNTIFS('Audit grid'!$H:$H,'CAP follow up'!G$41,'Audit grid'!$D:$D,'CAP follow up'!$C107,'Audit grid'!$E:$E,'CAP follow up'!$D107),"N/A")</f>
        <v>1</v>
      </c>
      <c r="H107" s="56">
        <f>IFERROR(COUNTIFS('Audit grid'!$H:$H,'CAP follow up'!H$41,'Audit grid'!$D:$D,'CAP follow up'!$C107,'Audit grid'!$E:$E,'CAP follow up'!$D107,'Audit grid'!$R:$R,$H$40),"N/A")</f>
        <v>0</v>
      </c>
      <c r="I107" s="56">
        <f>IFERROR(COUNTIFS('Audit grid'!$H:$H,'CAP follow up'!I$41,'Audit grid'!$D:$D,'CAP follow up'!$C107,'Audit grid'!$E:$E,'CAP follow up'!$D107,'Audit grid'!$R:$R,$H$40),"N/A")</f>
        <v>0</v>
      </c>
      <c r="J107" s="56">
        <f>IFERROR(COUNTIFS('Audit grid'!$H:$H,'CAP follow up'!J$41,'Audit grid'!$D:$D,'CAP follow up'!$C107,'Audit grid'!$E:$E,'CAP follow up'!$D107,'Audit grid'!$R:$R,$H$40),"N/A")</f>
        <v>0</v>
      </c>
      <c r="K107" s="81">
        <f>IFERROR(COUNTIFS('Audit grid'!$H:$H,'CAP follow up'!K$41,'Audit grid'!$D:$D,'CAP follow up'!$C107,'Audit grid'!$E:$E,'CAP follow up'!$D107,'Audit grid'!$R:$R,$K$40),"N/A")</f>
        <v>0</v>
      </c>
      <c r="L107" s="56">
        <f>IFERROR(COUNTIFS('Audit grid'!$H:$H,'CAP follow up'!L$41,'Audit grid'!$D:$D,'CAP follow up'!$C107,'Audit grid'!$E:$E,'CAP follow up'!$D107,'Audit grid'!$R:$R,$K$40),"N/A")</f>
        <v>0</v>
      </c>
      <c r="M107" s="82">
        <f>IFERROR(COUNTIFS('Audit grid'!$H:$H,'CAP follow up'!M$41,'Audit grid'!$D:$D,'CAP follow up'!$C107,'Audit grid'!$E:$E,'CAP follow up'!$D107,'Audit grid'!$R:$R,$K$40),"N/A")</f>
        <v>1</v>
      </c>
      <c r="N107" s="56">
        <f>IFERROR(COUNTIFS('Audit grid'!$H:$H,'CAP follow up'!N$41,'Audit grid'!$D:$D,'CAP follow up'!$C107,'Audit grid'!$E:$E,'CAP follow up'!$D107,'Audit grid'!$R:$R,$N$40),"N/A")</f>
        <v>0</v>
      </c>
      <c r="O107" s="56">
        <f>IFERROR(COUNTIFS('Audit grid'!$H:$H,'CAP follow up'!O$41,'Audit grid'!$D:$D,'CAP follow up'!$C107,'Audit grid'!$E:$E,'CAP follow up'!$D107,'Audit grid'!$R:$R,$N$40),"N/A")</f>
        <v>0</v>
      </c>
      <c r="P107" s="57">
        <f>IFERROR(COUNTIFS('Audit grid'!$H:$H,'CAP follow up'!P$41,'Audit grid'!$D:$D,'CAP follow up'!$C107,'Audit grid'!$E:$E,'CAP follow up'!$D107,'Audit grid'!$R:$R,$N$40),"N/A")</f>
        <v>0</v>
      </c>
      <c r="Q107" s="71"/>
    </row>
    <row r="108" spans="2:17" ht="17" x14ac:dyDescent="0.2">
      <c r="B108" s="70"/>
      <c r="C108" s="51" t="s">
        <v>74</v>
      </c>
      <c r="D108" s="50" t="s">
        <v>135</v>
      </c>
      <c r="E108" s="81">
        <f>IFERROR(COUNTIFS('Audit grid'!$H:$H,'CAP follow up'!E$41,'Audit grid'!$D:$D,'CAP follow up'!$C108,'Audit grid'!$E:$E,'CAP follow up'!$D108),"N/A")</f>
        <v>0</v>
      </c>
      <c r="F108" s="56">
        <f>IFERROR(COUNTIFS('Audit grid'!$H:$H,'CAP follow up'!F$41,'Audit grid'!$D:$D,'CAP follow up'!$C108,'Audit grid'!$E:$E,'CAP follow up'!$D108),"N/A")</f>
        <v>2</v>
      </c>
      <c r="G108" s="82">
        <f>IFERROR(COUNTIFS('Audit grid'!$H:$H,'CAP follow up'!G$41,'Audit grid'!$D:$D,'CAP follow up'!$C108,'Audit grid'!$E:$E,'CAP follow up'!$D108),"N/A")</f>
        <v>0</v>
      </c>
      <c r="H108" s="56">
        <f>IFERROR(COUNTIFS('Audit grid'!$H:$H,'CAP follow up'!H$41,'Audit grid'!$D:$D,'CAP follow up'!$C108,'Audit grid'!$E:$E,'CAP follow up'!$D108,'Audit grid'!$R:$R,$H$40),"N/A")</f>
        <v>0</v>
      </c>
      <c r="I108" s="56">
        <f>IFERROR(COUNTIFS('Audit grid'!$H:$H,'CAP follow up'!I$41,'Audit grid'!$D:$D,'CAP follow up'!$C108,'Audit grid'!$E:$E,'CAP follow up'!$D108,'Audit grid'!$R:$R,$H$40),"N/A")</f>
        <v>0</v>
      </c>
      <c r="J108" s="56">
        <f>IFERROR(COUNTIFS('Audit grid'!$H:$H,'CAP follow up'!J$41,'Audit grid'!$D:$D,'CAP follow up'!$C108,'Audit grid'!$E:$E,'CAP follow up'!$D108,'Audit grid'!$R:$R,$H$40),"N/A")</f>
        <v>0</v>
      </c>
      <c r="K108" s="81">
        <f>IFERROR(COUNTIFS('Audit grid'!$H:$H,'CAP follow up'!K$41,'Audit grid'!$D:$D,'CAP follow up'!$C108,'Audit grid'!$E:$E,'CAP follow up'!$D108,'Audit grid'!$R:$R,$K$40),"N/A")</f>
        <v>0</v>
      </c>
      <c r="L108" s="56">
        <f>IFERROR(COUNTIFS('Audit grid'!$H:$H,'CAP follow up'!L$41,'Audit grid'!$D:$D,'CAP follow up'!$C108,'Audit grid'!$E:$E,'CAP follow up'!$D108,'Audit grid'!$R:$R,$K$40),"N/A")</f>
        <v>2</v>
      </c>
      <c r="M108" s="82">
        <f>IFERROR(COUNTIFS('Audit grid'!$H:$H,'CAP follow up'!M$41,'Audit grid'!$D:$D,'CAP follow up'!$C108,'Audit grid'!$E:$E,'CAP follow up'!$D108,'Audit grid'!$R:$R,$K$40),"N/A")</f>
        <v>0</v>
      </c>
      <c r="N108" s="56">
        <f>IFERROR(COUNTIFS('Audit grid'!$H:$H,'CAP follow up'!N$41,'Audit grid'!$D:$D,'CAP follow up'!$C108,'Audit grid'!$E:$E,'CAP follow up'!$D108,'Audit grid'!$R:$R,$N$40),"N/A")</f>
        <v>0</v>
      </c>
      <c r="O108" s="56">
        <f>IFERROR(COUNTIFS('Audit grid'!$H:$H,'CAP follow up'!O$41,'Audit grid'!$D:$D,'CAP follow up'!$C108,'Audit grid'!$E:$E,'CAP follow up'!$D108,'Audit grid'!$R:$R,$N$40),"N/A")</f>
        <v>0</v>
      </c>
      <c r="P108" s="57">
        <f>IFERROR(COUNTIFS('Audit grid'!$H:$H,'CAP follow up'!P$41,'Audit grid'!$D:$D,'CAP follow up'!$C108,'Audit grid'!$E:$E,'CAP follow up'!$D108,'Audit grid'!$R:$R,$N$40),"N/A")</f>
        <v>0</v>
      </c>
      <c r="Q108" s="71"/>
    </row>
    <row r="109" spans="2:17" ht="34" x14ac:dyDescent="0.2">
      <c r="B109" s="70"/>
      <c r="C109" s="51" t="s">
        <v>74</v>
      </c>
      <c r="D109" s="50" t="s">
        <v>136</v>
      </c>
      <c r="E109" s="81">
        <f>IFERROR(COUNTIFS('Audit grid'!$H:$H,'CAP follow up'!E$41,'Audit grid'!$D:$D,'CAP follow up'!$C109,'Audit grid'!$E:$E,'CAP follow up'!$D109),"N/A")</f>
        <v>0</v>
      </c>
      <c r="F109" s="56">
        <f>IFERROR(COUNTIFS('Audit grid'!$H:$H,'CAP follow up'!F$41,'Audit grid'!$D:$D,'CAP follow up'!$C109,'Audit grid'!$E:$E,'CAP follow up'!$D109),"N/A")</f>
        <v>4</v>
      </c>
      <c r="G109" s="82">
        <f>IFERROR(COUNTIFS('Audit grid'!$H:$H,'CAP follow up'!G$41,'Audit grid'!$D:$D,'CAP follow up'!$C109,'Audit grid'!$E:$E,'CAP follow up'!$D109),"N/A")</f>
        <v>3</v>
      </c>
      <c r="H109" s="56">
        <f>IFERROR(COUNTIFS('Audit grid'!$H:$H,'CAP follow up'!H$41,'Audit grid'!$D:$D,'CAP follow up'!$C109,'Audit grid'!$E:$E,'CAP follow up'!$D109,'Audit grid'!$R:$R,$H$40),"N/A")</f>
        <v>0</v>
      </c>
      <c r="I109" s="56">
        <f>IFERROR(COUNTIFS('Audit grid'!$H:$H,'CAP follow up'!I$41,'Audit grid'!$D:$D,'CAP follow up'!$C109,'Audit grid'!$E:$E,'CAP follow up'!$D109,'Audit grid'!$R:$R,$H$40),"N/A")</f>
        <v>0</v>
      </c>
      <c r="J109" s="56">
        <f>IFERROR(COUNTIFS('Audit grid'!$H:$H,'CAP follow up'!J$41,'Audit grid'!$D:$D,'CAP follow up'!$C109,'Audit grid'!$E:$E,'CAP follow up'!$D109,'Audit grid'!$R:$R,$H$40),"N/A")</f>
        <v>0</v>
      </c>
      <c r="K109" s="81">
        <f>IFERROR(COUNTIFS('Audit grid'!$H:$H,'CAP follow up'!K$41,'Audit grid'!$D:$D,'CAP follow up'!$C109,'Audit grid'!$E:$E,'CAP follow up'!$D109,'Audit grid'!$R:$R,$K$40),"N/A")</f>
        <v>0</v>
      </c>
      <c r="L109" s="56">
        <f>IFERROR(COUNTIFS('Audit grid'!$H:$H,'CAP follow up'!L$41,'Audit grid'!$D:$D,'CAP follow up'!$C109,'Audit grid'!$E:$E,'CAP follow up'!$D109,'Audit grid'!$R:$R,$K$40),"N/A")</f>
        <v>4</v>
      </c>
      <c r="M109" s="82">
        <f>IFERROR(COUNTIFS('Audit grid'!$H:$H,'CAP follow up'!M$41,'Audit grid'!$D:$D,'CAP follow up'!$C109,'Audit grid'!$E:$E,'CAP follow up'!$D109,'Audit grid'!$R:$R,$K$40),"N/A")</f>
        <v>3</v>
      </c>
      <c r="N109" s="56">
        <f>IFERROR(COUNTIFS('Audit grid'!$H:$H,'CAP follow up'!N$41,'Audit grid'!$D:$D,'CAP follow up'!$C109,'Audit grid'!$E:$E,'CAP follow up'!$D109,'Audit grid'!$R:$R,$N$40),"N/A")</f>
        <v>0</v>
      </c>
      <c r="O109" s="56">
        <f>IFERROR(COUNTIFS('Audit grid'!$H:$H,'CAP follow up'!O$41,'Audit grid'!$D:$D,'CAP follow up'!$C109,'Audit grid'!$E:$E,'CAP follow up'!$D109,'Audit grid'!$R:$R,$N$40),"N/A")</f>
        <v>0</v>
      </c>
      <c r="P109" s="57">
        <f>IFERROR(COUNTIFS('Audit grid'!$H:$H,'CAP follow up'!P$41,'Audit grid'!$D:$D,'CAP follow up'!$C109,'Audit grid'!$E:$E,'CAP follow up'!$D109,'Audit grid'!$R:$R,$N$40),"N/A")</f>
        <v>0</v>
      </c>
      <c r="Q109" s="71"/>
    </row>
    <row r="110" spans="2:17" ht="17" x14ac:dyDescent="0.2">
      <c r="B110" s="70"/>
      <c r="C110" s="51" t="s">
        <v>74</v>
      </c>
      <c r="D110" s="50" t="s">
        <v>137</v>
      </c>
      <c r="E110" s="81">
        <f>IFERROR(COUNTIFS('Audit grid'!$H:$H,'CAP follow up'!E$41,'Audit grid'!$D:$D,'CAP follow up'!$C110,'Audit grid'!$E:$E,'CAP follow up'!$D110),"N/A")</f>
        <v>0</v>
      </c>
      <c r="F110" s="56">
        <f>IFERROR(COUNTIFS('Audit grid'!$H:$H,'CAP follow up'!F$41,'Audit grid'!$D:$D,'CAP follow up'!$C110,'Audit grid'!$E:$E,'CAP follow up'!$D110),"N/A")</f>
        <v>0</v>
      </c>
      <c r="G110" s="82">
        <f>IFERROR(COUNTIFS('Audit grid'!$H:$H,'CAP follow up'!G$41,'Audit grid'!$D:$D,'CAP follow up'!$C110,'Audit grid'!$E:$E,'CAP follow up'!$D110),"N/A")</f>
        <v>1</v>
      </c>
      <c r="H110" s="56">
        <f>IFERROR(COUNTIFS('Audit grid'!$H:$H,'CAP follow up'!H$41,'Audit grid'!$D:$D,'CAP follow up'!$C110,'Audit grid'!$E:$E,'CAP follow up'!$D110,'Audit grid'!$R:$R,$H$40),"N/A")</f>
        <v>0</v>
      </c>
      <c r="I110" s="56">
        <f>IFERROR(COUNTIFS('Audit grid'!$H:$H,'CAP follow up'!I$41,'Audit grid'!$D:$D,'CAP follow up'!$C110,'Audit grid'!$E:$E,'CAP follow up'!$D110,'Audit grid'!$R:$R,$H$40),"N/A")</f>
        <v>0</v>
      </c>
      <c r="J110" s="56">
        <f>IFERROR(COUNTIFS('Audit grid'!$H:$H,'CAP follow up'!J$41,'Audit grid'!$D:$D,'CAP follow up'!$C110,'Audit grid'!$E:$E,'CAP follow up'!$D110,'Audit grid'!$R:$R,$H$40),"N/A")</f>
        <v>0</v>
      </c>
      <c r="K110" s="81">
        <f>IFERROR(COUNTIFS('Audit grid'!$H:$H,'CAP follow up'!K$41,'Audit grid'!$D:$D,'CAP follow up'!$C110,'Audit grid'!$E:$E,'CAP follow up'!$D110,'Audit grid'!$R:$R,$K$40),"N/A")</f>
        <v>0</v>
      </c>
      <c r="L110" s="56">
        <f>IFERROR(COUNTIFS('Audit grid'!$H:$H,'CAP follow up'!L$41,'Audit grid'!$D:$D,'CAP follow up'!$C110,'Audit grid'!$E:$E,'CAP follow up'!$D110,'Audit grid'!$R:$R,$K$40),"N/A")</f>
        <v>0</v>
      </c>
      <c r="M110" s="82">
        <f>IFERROR(COUNTIFS('Audit grid'!$H:$H,'CAP follow up'!M$41,'Audit grid'!$D:$D,'CAP follow up'!$C110,'Audit grid'!$E:$E,'CAP follow up'!$D110,'Audit grid'!$R:$R,$K$40),"N/A")</f>
        <v>1</v>
      </c>
      <c r="N110" s="56">
        <f>IFERROR(COUNTIFS('Audit grid'!$H:$H,'CAP follow up'!N$41,'Audit grid'!$D:$D,'CAP follow up'!$C110,'Audit grid'!$E:$E,'CAP follow up'!$D110,'Audit grid'!$R:$R,$N$40),"N/A")</f>
        <v>0</v>
      </c>
      <c r="O110" s="56">
        <f>IFERROR(COUNTIFS('Audit grid'!$H:$H,'CAP follow up'!O$41,'Audit grid'!$D:$D,'CAP follow up'!$C110,'Audit grid'!$E:$E,'CAP follow up'!$D110,'Audit grid'!$R:$R,$N$40),"N/A")</f>
        <v>0</v>
      </c>
      <c r="P110" s="57">
        <f>IFERROR(COUNTIFS('Audit grid'!$H:$H,'CAP follow up'!P$41,'Audit grid'!$D:$D,'CAP follow up'!$C110,'Audit grid'!$E:$E,'CAP follow up'!$D110,'Audit grid'!$R:$R,$N$40),"N/A")</f>
        <v>0</v>
      </c>
      <c r="Q110" s="71"/>
    </row>
    <row r="111" spans="2:17" ht="35" thickBot="1" x14ac:dyDescent="0.25">
      <c r="B111" s="70"/>
      <c r="C111" s="52" t="s">
        <v>74</v>
      </c>
      <c r="D111" s="53" t="s">
        <v>138</v>
      </c>
      <c r="E111" s="85">
        <f>IFERROR(COUNTIFS('Audit grid'!$H:$H,'CAP follow up'!E$41,'Audit grid'!$D:$D,'CAP follow up'!$C111,'Audit grid'!$E:$E,'CAP follow up'!$D111),"N/A")</f>
        <v>0</v>
      </c>
      <c r="F111" s="60">
        <f>IFERROR(COUNTIFS('Audit grid'!$H:$H,'CAP follow up'!F$41,'Audit grid'!$D:$D,'CAP follow up'!$C111,'Audit grid'!$E:$E,'CAP follow up'!$D111),"N/A")</f>
        <v>1</v>
      </c>
      <c r="G111" s="86">
        <f>IFERROR(COUNTIFS('Audit grid'!$H:$H,'CAP follow up'!G$41,'Audit grid'!$D:$D,'CAP follow up'!$C111,'Audit grid'!$E:$E,'CAP follow up'!$D111),"N/A")</f>
        <v>0</v>
      </c>
      <c r="H111" s="60">
        <f>IFERROR(COUNTIFS('Audit grid'!$H:$H,'CAP follow up'!H$41,'Audit grid'!$D:$D,'CAP follow up'!$C111,'Audit grid'!$E:$E,'CAP follow up'!$D111,'Audit grid'!$R:$R,$H$40),"N/A")</f>
        <v>0</v>
      </c>
      <c r="I111" s="60">
        <f>IFERROR(COUNTIFS('Audit grid'!$H:$H,'CAP follow up'!I$41,'Audit grid'!$D:$D,'CAP follow up'!$C111,'Audit grid'!$E:$E,'CAP follow up'!$D111,'Audit grid'!$R:$R,$H$40),"N/A")</f>
        <v>0</v>
      </c>
      <c r="J111" s="60">
        <f>IFERROR(COUNTIFS('Audit grid'!$H:$H,'CAP follow up'!J$41,'Audit grid'!$D:$D,'CAP follow up'!$C111,'Audit grid'!$E:$E,'CAP follow up'!$D111,'Audit grid'!$R:$R,$H$40),"N/A")</f>
        <v>0</v>
      </c>
      <c r="K111" s="85">
        <f>IFERROR(COUNTIFS('Audit grid'!$H:$H,'CAP follow up'!K$41,'Audit grid'!$D:$D,'CAP follow up'!$C111,'Audit grid'!$E:$E,'CAP follow up'!$D111,'Audit grid'!$R:$R,$K$40),"N/A")</f>
        <v>0</v>
      </c>
      <c r="L111" s="60">
        <f>IFERROR(COUNTIFS('Audit grid'!$H:$H,'CAP follow up'!L$41,'Audit grid'!$D:$D,'CAP follow up'!$C111,'Audit grid'!$E:$E,'CAP follow up'!$D111,'Audit grid'!$R:$R,$K$40),"N/A")</f>
        <v>1</v>
      </c>
      <c r="M111" s="86">
        <f>IFERROR(COUNTIFS('Audit grid'!$H:$H,'CAP follow up'!M$41,'Audit grid'!$D:$D,'CAP follow up'!$C111,'Audit grid'!$E:$E,'CAP follow up'!$D111,'Audit grid'!$R:$R,$K$40),"N/A")</f>
        <v>0</v>
      </c>
      <c r="N111" s="60">
        <f>IFERROR(COUNTIFS('Audit grid'!$H:$H,'CAP follow up'!N$41,'Audit grid'!$D:$D,'CAP follow up'!$C111,'Audit grid'!$E:$E,'CAP follow up'!$D111,'Audit grid'!$R:$R,$N$40),"N/A")</f>
        <v>0</v>
      </c>
      <c r="O111" s="60">
        <f>IFERROR(COUNTIFS('Audit grid'!$H:$H,'CAP follow up'!O$41,'Audit grid'!$D:$D,'CAP follow up'!$C111,'Audit grid'!$E:$E,'CAP follow up'!$D111,'Audit grid'!$R:$R,$N$40),"N/A")</f>
        <v>0</v>
      </c>
      <c r="P111" s="61">
        <f>IFERROR(COUNTIFS('Audit grid'!$H:$H,'CAP follow up'!P$41,'Audit grid'!$D:$D,'CAP follow up'!$C111,'Audit grid'!$E:$E,'CAP follow up'!$D111,'Audit grid'!$R:$R,$N$40),"N/A")</f>
        <v>0</v>
      </c>
      <c r="Q111" s="71"/>
    </row>
    <row r="112" spans="2:17" ht="10" customHeight="1" x14ac:dyDescent="0.2">
      <c r="B112" s="74"/>
      <c r="C112" s="75"/>
      <c r="D112" s="75"/>
      <c r="E112" s="76"/>
      <c r="F112" s="76"/>
      <c r="G112" s="76"/>
      <c r="H112" s="76"/>
      <c r="I112" s="76"/>
      <c r="J112" s="76"/>
      <c r="K112" s="76"/>
      <c r="L112" s="76"/>
      <c r="M112" s="76"/>
      <c r="N112" s="76"/>
      <c r="O112" s="76"/>
      <c r="P112" s="76"/>
      <c r="Q112" s="77"/>
    </row>
    <row r="113" spans="3:4" x14ac:dyDescent="0.2">
      <c r="C113"/>
      <c r="D113"/>
    </row>
    <row r="114" spans="3:4" x14ac:dyDescent="0.2">
      <c r="C114"/>
      <c r="D114"/>
    </row>
    <row r="115" spans="3:4" x14ac:dyDescent="0.2">
      <c r="C115"/>
      <c r="D115"/>
    </row>
    <row r="116" spans="3:4" x14ac:dyDescent="0.2">
      <c r="C116"/>
      <c r="D116"/>
    </row>
    <row r="117" spans="3:4" x14ac:dyDescent="0.2">
      <c r="C117"/>
      <c r="D117"/>
    </row>
    <row r="118" spans="3:4" x14ac:dyDescent="0.2">
      <c r="C118"/>
      <c r="D118"/>
    </row>
    <row r="119" spans="3:4" x14ac:dyDescent="0.2">
      <c r="C119"/>
      <c r="D119"/>
    </row>
    <row r="120" spans="3:4" x14ac:dyDescent="0.2">
      <c r="C120"/>
      <c r="D120"/>
    </row>
    <row r="121" spans="3:4" x14ac:dyDescent="0.2">
      <c r="C121"/>
      <c r="D121"/>
    </row>
    <row r="122" spans="3:4" x14ac:dyDescent="0.2">
      <c r="C122"/>
      <c r="D122"/>
    </row>
    <row r="123" spans="3:4" x14ac:dyDescent="0.2">
      <c r="C123"/>
      <c r="D123"/>
    </row>
    <row r="124" spans="3:4" x14ac:dyDescent="0.2">
      <c r="C124"/>
      <c r="D124"/>
    </row>
    <row r="125" spans="3:4" x14ac:dyDescent="0.2">
      <c r="C125"/>
      <c r="D125"/>
    </row>
    <row r="126" spans="3:4" x14ac:dyDescent="0.2">
      <c r="C126"/>
      <c r="D126"/>
    </row>
    <row r="127" spans="3:4" x14ac:dyDescent="0.2">
      <c r="C127"/>
      <c r="D127"/>
    </row>
    <row r="128" spans="3:4" x14ac:dyDescent="0.2">
      <c r="C128"/>
      <c r="D128"/>
    </row>
    <row r="129" spans="3:4" x14ac:dyDescent="0.2">
      <c r="C129"/>
      <c r="D129"/>
    </row>
    <row r="130" spans="3:4" x14ac:dyDescent="0.2">
      <c r="C130"/>
      <c r="D130"/>
    </row>
    <row r="131" spans="3:4" x14ac:dyDescent="0.2">
      <c r="C131"/>
      <c r="D131"/>
    </row>
    <row r="132" spans="3:4" x14ac:dyDescent="0.2">
      <c r="C132"/>
      <c r="D132"/>
    </row>
    <row r="133" spans="3:4" x14ac:dyDescent="0.2">
      <c r="C133"/>
      <c r="D133"/>
    </row>
    <row r="134" spans="3:4" x14ac:dyDescent="0.2">
      <c r="C134"/>
      <c r="D134"/>
    </row>
    <row r="135" spans="3:4" x14ac:dyDescent="0.2">
      <c r="C135"/>
      <c r="D135"/>
    </row>
    <row r="136" spans="3:4" x14ac:dyDescent="0.2">
      <c r="C136"/>
      <c r="D136"/>
    </row>
    <row r="137" spans="3:4" x14ac:dyDescent="0.2">
      <c r="C137"/>
      <c r="D137"/>
    </row>
    <row r="138" spans="3:4" x14ac:dyDescent="0.2">
      <c r="C138"/>
      <c r="D138"/>
    </row>
    <row r="139" spans="3:4" x14ac:dyDescent="0.2">
      <c r="C139"/>
      <c r="D139"/>
    </row>
    <row r="140" spans="3:4" x14ac:dyDescent="0.2">
      <c r="C140"/>
      <c r="D140"/>
    </row>
    <row r="141" spans="3:4" x14ac:dyDescent="0.2">
      <c r="C141"/>
      <c r="D141"/>
    </row>
    <row r="142" spans="3:4" x14ac:dyDescent="0.2">
      <c r="C142"/>
      <c r="D142"/>
    </row>
    <row r="143" spans="3:4" x14ac:dyDescent="0.2">
      <c r="C143"/>
      <c r="D143"/>
    </row>
    <row r="144" spans="3:4" x14ac:dyDescent="0.2">
      <c r="C144"/>
      <c r="D144"/>
    </row>
    <row r="145" spans="3:4" x14ac:dyDescent="0.2">
      <c r="C145"/>
      <c r="D145"/>
    </row>
    <row r="146" spans="3:4" x14ac:dyDescent="0.2">
      <c r="C146"/>
      <c r="D146"/>
    </row>
    <row r="147" spans="3:4" x14ac:dyDescent="0.2">
      <c r="C147"/>
      <c r="D147"/>
    </row>
    <row r="148" spans="3:4" x14ac:dyDescent="0.2">
      <c r="C148"/>
      <c r="D148"/>
    </row>
    <row r="149" spans="3:4" x14ac:dyDescent="0.2">
      <c r="C149"/>
      <c r="D149"/>
    </row>
    <row r="150" spans="3:4" x14ac:dyDescent="0.2">
      <c r="C150"/>
      <c r="D150"/>
    </row>
    <row r="151" spans="3:4" x14ac:dyDescent="0.2">
      <c r="C151"/>
      <c r="D151"/>
    </row>
    <row r="152" spans="3:4" x14ac:dyDescent="0.2">
      <c r="C152"/>
      <c r="D152"/>
    </row>
    <row r="153" spans="3:4" x14ac:dyDescent="0.2">
      <c r="C153"/>
      <c r="D153"/>
    </row>
    <row r="154" spans="3:4" x14ac:dyDescent="0.2">
      <c r="C154"/>
      <c r="D154"/>
    </row>
    <row r="155" spans="3:4" x14ac:dyDescent="0.2">
      <c r="C155"/>
      <c r="D155"/>
    </row>
    <row r="156" spans="3:4" x14ac:dyDescent="0.2">
      <c r="C156"/>
      <c r="D156"/>
    </row>
    <row r="157" spans="3:4" x14ac:dyDescent="0.2">
      <c r="C157"/>
      <c r="D157"/>
    </row>
    <row r="158" spans="3:4" x14ac:dyDescent="0.2">
      <c r="C158"/>
      <c r="D158"/>
    </row>
    <row r="159" spans="3:4" x14ac:dyDescent="0.2">
      <c r="C159"/>
      <c r="D159"/>
    </row>
    <row r="160" spans="3:4" x14ac:dyDescent="0.2">
      <c r="C160"/>
      <c r="D160"/>
    </row>
    <row r="161" spans="3:4" x14ac:dyDescent="0.2">
      <c r="C161"/>
      <c r="D161"/>
    </row>
    <row r="162" spans="3:4" x14ac:dyDescent="0.2">
      <c r="C162"/>
      <c r="D162"/>
    </row>
    <row r="163" spans="3:4" x14ac:dyDescent="0.2">
      <c r="C163"/>
      <c r="D163"/>
    </row>
    <row r="164" spans="3:4" x14ac:dyDescent="0.2">
      <c r="C164"/>
      <c r="D164"/>
    </row>
    <row r="165" spans="3:4" x14ac:dyDescent="0.2">
      <c r="C165"/>
      <c r="D165"/>
    </row>
    <row r="166" spans="3:4" x14ac:dyDescent="0.2">
      <c r="C166"/>
      <c r="D166"/>
    </row>
    <row r="167" spans="3:4" x14ac:dyDescent="0.2">
      <c r="C167"/>
      <c r="D167"/>
    </row>
    <row r="168" spans="3:4" x14ac:dyDescent="0.2">
      <c r="C168"/>
      <c r="D168"/>
    </row>
    <row r="169" spans="3:4" x14ac:dyDescent="0.2">
      <c r="C169"/>
      <c r="D169"/>
    </row>
    <row r="170" spans="3:4" x14ac:dyDescent="0.2">
      <c r="C170"/>
      <c r="D170"/>
    </row>
    <row r="171" spans="3:4" x14ac:dyDescent="0.2">
      <c r="C171"/>
      <c r="D171"/>
    </row>
    <row r="172" spans="3:4" x14ac:dyDescent="0.2">
      <c r="C172"/>
      <c r="D172"/>
    </row>
    <row r="173" spans="3:4" x14ac:dyDescent="0.2">
      <c r="C173"/>
      <c r="D173"/>
    </row>
    <row r="174" spans="3:4" x14ac:dyDescent="0.2">
      <c r="C174"/>
      <c r="D174"/>
    </row>
    <row r="175" spans="3:4" x14ac:dyDescent="0.2">
      <c r="C175"/>
      <c r="D175"/>
    </row>
    <row r="176" spans="3:4" x14ac:dyDescent="0.2">
      <c r="C176"/>
      <c r="D176"/>
    </row>
    <row r="177" spans="3:4" x14ac:dyDescent="0.2">
      <c r="C177"/>
      <c r="D177"/>
    </row>
    <row r="178" spans="3:4" x14ac:dyDescent="0.2">
      <c r="C178"/>
      <c r="D178"/>
    </row>
    <row r="179" spans="3:4" x14ac:dyDescent="0.2">
      <c r="C179"/>
      <c r="D179"/>
    </row>
    <row r="180" spans="3:4" x14ac:dyDescent="0.2">
      <c r="C180"/>
      <c r="D180"/>
    </row>
    <row r="181" spans="3:4" x14ac:dyDescent="0.2">
      <c r="C181"/>
      <c r="D181"/>
    </row>
    <row r="182" spans="3:4" x14ac:dyDescent="0.2">
      <c r="C182"/>
      <c r="D182"/>
    </row>
    <row r="183" spans="3:4" x14ac:dyDescent="0.2">
      <c r="C183"/>
      <c r="D183"/>
    </row>
    <row r="184" spans="3:4" x14ac:dyDescent="0.2">
      <c r="C184"/>
      <c r="D184"/>
    </row>
    <row r="185" spans="3:4" x14ac:dyDescent="0.2">
      <c r="C185"/>
      <c r="D185"/>
    </row>
    <row r="186" spans="3:4" x14ac:dyDescent="0.2">
      <c r="C186"/>
      <c r="D186"/>
    </row>
    <row r="187" spans="3:4" x14ac:dyDescent="0.2">
      <c r="C187"/>
      <c r="D187"/>
    </row>
    <row r="188" spans="3:4" x14ac:dyDescent="0.2">
      <c r="C188"/>
      <c r="D188"/>
    </row>
    <row r="189" spans="3:4" x14ac:dyDescent="0.2">
      <c r="C189"/>
      <c r="D189"/>
    </row>
    <row r="190" spans="3:4" x14ac:dyDescent="0.2">
      <c r="C190"/>
      <c r="D190"/>
    </row>
    <row r="191" spans="3:4" x14ac:dyDescent="0.2">
      <c r="C191"/>
      <c r="D191"/>
    </row>
    <row r="192" spans="3:4" x14ac:dyDescent="0.2">
      <c r="C192"/>
      <c r="D192"/>
    </row>
    <row r="193" spans="3:4" x14ac:dyDescent="0.2">
      <c r="C193"/>
      <c r="D193"/>
    </row>
    <row r="194" spans="3:4" x14ac:dyDescent="0.2">
      <c r="C194"/>
      <c r="D194"/>
    </row>
    <row r="195" spans="3:4" x14ac:dyDescent="0.2">
      <c r="C195"/>
      <c r="D195"/>
    </row>
    <row r="196" spans="3:4" x14ac:dyDescent="0.2">
      <c r="C196"/>
      <c r="D196"/>
    </row>
    <row r="197" spans="3:4" x14ac:dyDescent="0.2">
      <c r="C197"/>
      <c r="D197"/>
    </row>
    <row r="198" spans="3:4" x14ac:dyDescent="0.2">
      <c r="C198"/>
      <c r="D198"/>
    </row>
    <row r="199" spans="3:4" x14ac:dyDescent="0.2">
      <c r="C199"/>
      <c r="D199"/>
    </row>
    <row r="200" spans="3:4" x14ac:dyDescent="0.2">
      <c r="C200"/>
      <c r="D200"/>
    </row>
    <row r="201" spans="3:4" x14ac:dyDescent="0.2">
      <c r="C201"/>
      <c r="D201"/>
    </row>
    <row r="202" spans="3:4" x14ac:dyDescent="0.2">
      <c r="C202"/>
      <c r="D202"/>
    </row>
    <row r="203" spans="3:4" x14ac:dyDescent="0.2">
      <c r="C203"/>
      <c r="D203"/>
    </row>
    <row r="204" spans="3:4" x14ac:dyDescent="0.2">
      <c r="C204"/>
      <c r="D204"/>
    </row>
    <row r="205" spans="3:4" x14ac:dyDescent="0.2">
      <c r="C205"/>
      <c r="D205"/>
    </row>
    <row r="206" spans="3:4" x14ac:dyDescent="0.2">
      <c r="C206"/>
      <c r="D206"/>
    </row>
    <row r="207" spans="3:4" x14ac:dyDescent="0.2">
      <c r="C207"/>
      <c r="D207"/>
    </row>
    <row r="208" spans="3:4" x14ac:dyDescent="0.2">
      <c r="C208"/>
      <c r="D208"/>
    </row>
    <row r="209" spans="3:4" x14ac:dyDescent="0.2">
      <c r="C209"/>
      <c r="D209"/>
    </row>
    <row r="210" spans="3:4" x14ac:dyDescent="0.2">
      <c r="C210"/>
      <c r="D210"/>
    </row>
    <row r="211" spans="3:4" x14ac:dyDescent="0.2">
      <c r="C211"/>
      <c r="D211"/>
    </row>
    <row r="212" spans="3:4" x14ac:dyDescent="0.2">
      <c r="C212"/>
      <c r="D212"/>
    </row>
    <row r="213" spans="3:4" x14ac:dyDescent="0.2">
      <c r="C213"/>
      <c r="D213"/>
    </row>
    <row r="214" spans="3:4" x14ac:dyDescent="0.2">
      <c r="C214"/>
      <c r="D214"/>
    </row>
    <row r="215" spans="3:4" x14ac:dyDescent="0.2">
      <c r="C215"/>
      <c r="D215"/>
    </row>
    <row r="216" spans="3:4" x14ac:dyDescent="0.2">
      <c r="C216"/>
      <c r="D216"/>
    </row>
    <row r="217" spans="3:4" x14ac:dyDescent="0.2">
      <c r="C217"/>
      <c r="D217"/>
    </row>
    <row r="218" spans="3:4" x14ac:dyDescent="0.2">
      <c r="C218"/>
      <c r="D218"/>
    </row>
    <row r="219" spans="3:4" x14ac:dyDescent="0.2">
      <c r="C219"/>
      <c r="D219"/>
    </row>
    <row r="220" spans="3:4" x14ac:dyDescent="0.2">
      <c r="C220"/>
      <c r="D220"/>
    </row>
    <row r="221" spans="3:4" x14ac:dyDescent="0.2">
      <c r="C221"/>
      <c r="D221"/>
    </row>
    <row r="222" spans="3:4" x14ac:dyDescent="0.2">
      <c r="C222"/>
      <c r="D222"/>
    </row>
    <row r="223" spans="3:4" x14ac:dyDescent="0.2">
      <c r="C223"/>
      <c r="D223"/>
    </row>
    <row r="224" spans="3:4" x14ac:dyDescent="0.2">
      <c r="C224"/>
      <c r="D224"/>
    </row>
    <row r="225" spans="3:4" x14ac:dyDescent="0.2">
      <c r="C225"/>
      <c r="D225"/>
    </row>
    <row r="226" spans="3:4" x14ac:dyDescent="0.2">
      <c r="C226"/>
      <c r="D226"/>
    </row>
    <row r="227" spans="3:4" x14ac:dyDescent="0.2">
      <c r="C227"/>
      <c r="D227"/>
    </row>
    <row r="228" spans="3:4" x14ac:dyDescent="0.2">
      <c r="C228"/>
      <c r="D228"/>
    </row>
    <row r="229" spans="3:4" x14ac:dyDescent="0.2">
      <c r="C229"/>
      <c r="D229"/>
    </row>
    <row r="230" spans="3:4" x14ac:dyDescent="0.2">
      <c r="C230"/>
      <c r="D230"/>
    </row>
    <row r="231" spans="3:4" x14ac:dyDescent="0.2">
      <c r="C231"/>
      <c r="D231"/>
    </row>
    <row r="232" spans="3:4" x14ac:dyDescent="0.2">
      <c r="C232"/>
      <c r="D232"/>
    </row>
    <row r="233" spans="3:4" x14ac:dyDescent="0.2">
      <c r="C233"/>
      <c r="D233"/>
    </row>
    <row r="234" spans="3:4" x14ac:dyDescent="0.2">
      <c r="C234"/>
      <c r="D234"/>
    </row>
    <row r="235" spans="3:4" x14ac:dyDescent="0.2">
      <c r="C235"/>
      <c r="D235"/>
    </row>
    <row r="236" spans="3:4" x14ac:dyDescent="0.2">
      <c r="C236"/>
      <c r="D236"/>
    </row>
    <row r="237" spans="3:4" x14ac:dyDescent="0.2">
      <c r="C237"/>
      <c r="D237"/>
    </row>
    <row r="238" spans="3:4" x14ac:dyDescent="0.2">
      <c r="C238"/>
      <c r="D238"/>
    </row>
    <row r="239" spans="3:4" x14ac:dyDescent="0.2">
      <c r="C239"/>
      <c r="D239"/>
    </row>
    <row r="240" spans="3:4" x14ac:dyDescent="0.2">
      <c r="C240"/>
      <c r="D240"/>
    </row>
    <row r="241" spans="3:4" x14ac:dyDescent="0.2">
      <c r="C241"/>
      <c r="D241"/>
    </row>
    <row r="242" spans="3:4" x14ac:dyDescent="0.2">
      <c r="C242"/>
      <c r="D242"/>
    </row>
    <row r="243" spans="3:4" x14ac:dyDescent="0.2">
      <c r="C243"/>
      <c r="D243"/>
    </row>
    <row r="244" spans="3:4" x14ac:dyDescent="0.2">
      <c r="C244"/>
      <c r="D244"/>
    </row>
    <row r="245" spans="3:4" x14ac:dyDescent="0.2">
      <c r="C245"/>
      <c r="D245"/>
    </row>
    <row r="246" spans="3:4" x14ac:dyDescent="0.2">
      <c r="C246"/>
      <c r="D246"/>
    </row>
    <row r="247" spans="3:4" x14ac:dyDescent="0.2">
      <c r="C247"/>
      <c r="D247"/>
    </row>
    <row r="248" spans="3:4" x14ac:dyDescent="0.2">
      <c r="C248"/>
      <c r="D248"/>
    </row>
    <row r="249" spans="3:4" x14ac:dyDescent="0.2">
      <c r="C249"/>
      <c r="D249"/>
    </row>
    <row r="250" spans="3:4" x14ac:dyDescent="0.2">
      <c r="C250"/>
      <c r="D250"/>
    </row>
    <row r="251" spans="3:4" x14ac:dyDescent="0.2">
      <c r="C251"/>
      <c r="D251"/>
    </row>
    <row r="252" spans="3:4" x14ac:dyDescent="0.2">
      <c r="C252"/>
      <c r="D252"/>
    </row>
    <row r="253" spans="3:4" x14ac:dyDescent="0.2">
      <c r="C253"/>
      <c r="D253"/>
    </row>
    <row r="254" spans="3:4" x14ac:dyDescent="0.2">
      <c r="C254"/>
      <c r="D254"/>
    </row>
    <row r="255" spans="3:4" x14ac:dyDescent="0.2">
      <c r="C255"/>
      <c r="D255"/>
    </row>
    <row r="256" spans="3:4" x14ac:dyDescent="0.2">
      <c r="C256"/>
      <c r="D256"/>
    </row>
    <row r="257" spans="3:4" x14ac:dyDescent="0.2">
      <c r="C257"/>
      <c r="D257"/>
    </row>
    <row r="258" spans="3:4" x14ac:dyDescent="0.2">
      <c r="C258"/>
      <c r="D258"/>
    </row>
    <row r="259" spans="3:4" x14ac:dyDescent="0.2">
      <c r="C259"/>
      <c r="D259"/>
    </row>
    <row r="260" spans="3:4" x14ac:dyDescent="0.2">
      <c r="C260"/>
      <c r="D260"/>
    </row>
    <row r="261" spans="3:4" x14ac:dyDescent="0.2">
      <c r="C261"/>
      <c r="D261"/>
    </row>
    <row r="262" spans="3:4" x14ac:dyDescent="0.2">
      <c r="C262"/>
      <c r="D262"/>
    </row>
    <row r="263" spans="3:4" x14ac:dyDescent="0.2">
      <c r="C263"/>
      <c r="D263"/>
    </row>
    <row r="264" spans="3:4" x14ac:dyDescent="0.2">
      <c r="C264"/>
      <c r="D264"/>
    </row>
    <row r="265" spans="3:4" x14ac:dyDescent="0.2">
      <c r="C265"/>
      <c r="D265"/>
    </row>
    <row r="266" spans="3:4" x14ac:dyDescent="0.2">
      <c r="C266"/>
      <c r="D266"/>
    </row>
    <row r="267" spans="3:4" x14ac:dyDescent="0.2">
      <c r="C267"/>
      <c r="D267"/>
    </row>
    <row r="268" spans="3:4" x14ac:dyDescent="0.2">
      <c r="C268"/>
      <c r="D268"/>
    </row>
    <row r="269" spans="3:4" x14ac:dyDescent="0.2">
      <c r="C269"/>
      <c r="D269"/>
    </row>
    <row r="270" spans="3:4" x14ac:dyDescent="0.2">
      <c r="C270"/>
      <c r="D270"/>
    </row>
    <row r="271" spans="3:4" x14ac:dyDescent="0.2">
      <c r="C271"/>
      <c r="D271"/>
    </row>
    <row r="272" spans="3:4" x14ac:dyDescent="0.2">
      <c r="C272"/>
      <c r="D272"/>
    </row>
    <row r="273" spans="3:4" x14ac:dyDescent="0.2">
      <c r="C273"/>
      <c r="D273"/>
    </row>
    <row r="274" spans="3:4" x14ac:dyDescent="0.2">
      <c r="C274"/>
      <c r="D274"/>
    </row>
    <row r="275" spans="3:4" x14ac:dyDescent="0.2">
      <c r="C275"/>
      <c r="D275"/>
    </row>
    <row r="276" spans="3:4" x14ac:dyDescent="0.2">
      <c r="C276"/>
      <c r="D276"/>
    </row>
    <row r="277" spans="3:4" x14ac:dyDescent="0.2">
      <c r="C277"/>
      <c r="D277"/>
    </row>
    <row r="278" spans="3:4" x14ac:dyDescent="0.2">
      <c r="C278"/>
      <c r="D278"/>
    </row>
    <row r="279" spans="3:4" x14ac:dyDescent="0.2">
      <c r="C279"/>
      <c r="D279"/>
    </row>
    <row r="280" spans="3:4" x14ac:dyDescent="0.2">
      <c r="C280"/>
      <c r="D280"/>
    </row>
    <row r="281" spans="3:4" x14ac:dyDescent="0.2">
      <c r="C281"/>
      <c r="D281"/>
    </row>
    <row r="282" spans="3:4" x14ac:dyDescent="0.2">
      <c r="C282"/>
      <c r="D282"/>
    </row>
    <row r="283" spans="3:4" x14ac:dyDescent="0.2">
      <c r="C283"/>
      <c r="D283"/>
    </row>
    <row r="284" spans="3:4" x14ac:dyDescent="0.2">
      <c r="C284"/>
      <c r="D284"/>
    </row>
    <row r="285" spans="3:4" x14ac:dyDescent="0.2">
      <c r="C285"/>
      <c r="D285"/>
    </row>
    <row r="286" spans="3:4" x14ac:dyDescent="0.2">
      <c r="C286"/>
      <c r="D286"/>
    </row>
    <row r="287" spans="3:4" x14ac:dyDescent="0.2">
      <c r="C287"/>
      <c r="D287"/>
    </row>
    <row r="288" spans="3:4" x14ac:dyDescent="0.2">
      <c r="C288"/>
      <c r="D288"/>
    </row>
    <row r="289" spans="3:4" x14ac:dyDescent="0.2">
      <c r="C289"/>
      <c r="D289"/>
    </row>
    <row r="290" spans="3:4" x14ac:dyDescent="0.2">
      <c r="C290"/>
      <c r="D290"/>
    </row>
    <row r="291" spans="3:4" x14ac:dyDescent="0.2">
      <c r="C291"/>
      <c r="D291"/>
    </row>
    <row r="292" spans="3:4" x14ac:dyDescent="0.2">
      <c r="C292"/>
      <c r="D292"/>
    </row>
    <row r="293" spans="3:4" x14ac:dyDescent="0.2">
      <c r="C293"/>
      <c r="D293"/>
    </row>
  </sheetData>
  <sheetProtection algorithmName="SHA-512" hashValue="QBVVjm8E1YCOs70cnCSr01ed9ZEw+xyI+WuJGDf71cqqX+7rF7DHtatjoNnuPe4QG1j2xGLY3lVNDM4kn2uRCA==" saltValue="c7F0HjelTiFQILCGT1Mp7Q==" spinCount="100000" sheet="1" objects="1" scenarios="1"/>
  <dataConsolidate/>
  <mergeCells count="9">
    <mergeCell ref="D2:I6"/>
    <mergeCell ref="M2:P6"/>
    <mergeCell ref="C40:C41"/>
    <mergeCell ref="D40:D41"/>
    <mergeCell ref="E40:G40"/>
    <mergeCell ref="H40:J40"/>
    <mergeCell ref="K40:M40"/>
    <mergeCell ref="N40:P40"/>
    <mergeCell ref="K11:M11"/>
  </mergeCells>
  <conditionalFormatting sqref="H42:H111">
    <cfRule type="expression" dxfId="7" priority="8">
      <formula>$H42=$E42</formula>
    </cfRule>
  </conditionalFormatting>
  <conditionalFormatting sqref="K42:M111">
    <cfRule type="cellIs" dxfId="6" priority="7" operator="greaterThan">
      <formula>0</formula>
    </cfRule>
  </conditionalFormatting>
  <conditionalFormatting sqref="N42:P111">
    <cfRule type="cellIs" dxfId="5" priority="6" operator="greaterThan">
      <formula>0</formula>
    </cfRule>
  </conditionalFormatting>
  <conditionalFormatting sqref="I42:I111">
    <cfRule type="expression" dxfId="4" priority="5">
      <formula>$I42=$F42</formula>
    </cfRule>
  </conditionalFormatting>
  <conditionalFormatting sqref="J42:J111">
    <cfRule type="expression" dxfId="3" priority="4">
      <formula>$G42=$J42</formula>
    </cfRule>
  </conditionalFormatting>
  <conditionalFormatting sqref="K42:P111">
    <cfRule type="cellIs" dxfId="2" priority="3" operator="equal">
      <formula>0</formula>
    </cfRule>
  </conditionalFormatting>
  <conditionalFormatting sqref="H27:J30">
    <cfRule type="cellIs" dxfId="1" priority="2" operator="greaterThan">
      <formula>0</formula>
    </cfRule>
  </conditionalFormatting>
  <conditionalFormatting sqref="H34:J37">
    <cfRule type="cellIs" dxfId="0" priority="1" operator="greaterThan">
      <formula>0</formula>
    </cfRule>
  </conditionalFormatting>
  <pageMargins left="0.7" right="0.7" top="0.75" bottom="0.75" header="0.3" footer="0.3"/>
  <pageSetup paperSize="8" scale="53" orientation="landscape" r:id="rId1"/>
  <drawing r:id="rId2"/>
  <tableParts count="4">
    <tablePart r:id="rId3"/>
    <tablePart r:id="rId4"/>
    <tablePart r:id="rId5"/>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DF35F3BE64F074F94F1CB5CAD5A337C" ma:contentTypeVersion="10" ma:contentTypeDescription="Create a new document." ma:contentTypeScope="" ma:versionID="a228dd3f73c9d4e3fc385933a0367baa">
  <xsd:schema xmlns:xsd="http://www.w3.org/2001/XMLSchema" xmlns:xs="http://www.w3.org/2001/XMLSchema" xmlns:p="http://schemas.microsoft.com/office/2006/metadata/properties" xmlns:ns2="0143c1cd-6a22-4f79-93fd-f221858741df" xmlns:ns3="e5d1cd35-2320-4c2a-8df9-0ca4a976813f" targetNamespace="http://schemas.microsoft.com/office/2006/metadata/properties" ma:root="true" ma:fieldsID="12bb411dce9b32e33d147fd4eebcf503" ns2:_="" ns3:_="">
    <xsd:import namespace="0143c1cd-6a22-4f79-93fd-f221858741df"/>
    <xsd:import namespace="e5d1cd35-2320-4c2a-8df9-0ca4a976813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43c1cd-6a22-4f79-93fd-f221858741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5d1cd35-2320-4c2a-8df9-0ca4a976813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CBCD6A-9A21-4146-9569-07D2E173AA27}">
  <ds:schemaRefs>
    <ds:schemaRef ds:uri="http://www.w3.org/XML/1998/namespace"/>
    <ds:schemaRef ds:uri="0143c1cd-6a22-4f79-93fd-f221858741df"/>
    <ds:schemaRef ds:uri="http://purl.org/dc/terms/"/>
    <ds:schemaRef ds:uri="http://purl.org/dc/elements/1.1/"/>
    <ds:schemaRef ds:uri="http://schemas.openxmlformats.org/package/2006/metadata/core-properties"/>
    <ds:schemaRef ds:uri="http://schemas.microsoft.com/office/infopath/2007/PartnerControls"/>
    <ds:schemaRef ds:uri="http://schemas.microsoft.com/office/2006/documentManagement/types"/>
    <ds:schemaRef ds:uri="e5d1cd35-2320-4c2a-8df9-0ca4a976813f"/>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BFFF72BC-C0C7-4320-AB92-70117E8448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43c1cd-6a22-4f79-93fd-f221858741df"/>
    <ds:schemaRef ds:uri="e5d1cd35-2320-4c2a-8df9-0ca4a97681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FD98F6E-BDB7-466B-86E0-66D3F8A79DE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6</vt:i4>
      </vt:variant>
      <vt:variant>
        <vt:lpstr>Plages nommées</vt:lpstr>
      </vt:variant>
      <vt:variant>
        <vt:i4>9</vt:i4>
      </vt:variant>
    </vt:vector>
  </HeadingPairs>
  <TitlesOfParts>
    <vt:vector size="15" baseType="lpstr">
      <vt:lpstr>Introduction</vt:lpstr>
      <vt:lpstr>Audit details</vt:lpstr>
      <vt:lpstr>Findings summary</vt:lpstr>
      <vt:lpstr>Audit grid</vt:lpstr>
      <vt:lpstr>Audit outcomes</vt:lpstr>
      <vt:lpstr>CAP follow up</vt:lpstr>
      <vt:lpstr>'Audit grid'!Impression_des_titres</vt:lpstr>
      <vt:lpstr>'Audit outcomes'!Impression_des_titres</vt:lpstr>
      <vt:lpstr>'CAP follow up'!Impression_des_titres</vt:lpstr>
      <vt:lpstr>'Audit details'!Zone_d_impression</vt:lpstr>
      <vt:lpstr>'Audit grid'!Zone_d_impression</vt:lpstr>
      <vt:lpstr>'Audit outcomes'!Zone_d_impression</vt:lpstr>
      <vt:lpstr>'CAP follow up'!Zone_d_impression</vt:lpstr>
      <vt:lpstr>'Findings summary'!Zone_d_impression</vt:lpstr>
      <vt:lpstr>Introduction!Zone_d_impression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Olivier Dubourdieu</dc:creator>
  <cp:lastModifiedBy>Olivier Dubourdieu</cp:lastModifiedBy>
  <cp:lastPrinted>2021-10-25T20:54:37Z</cp:lastPrinted>
  <dcterms:created xsi:type="dcterms:W3CDTF">2021-03-15T16:11:10Z</dcterms:created>
  <dcterms:modified xsi:type="dcterms:W3CDTF">2021-12-03T09:01:30Z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0x0101002DF35F3BE64F074F94F1CB5CAD5A337C</vt:lpwstr>
  </property>
</Properties>
</file>